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חגית עבודה\מכרזים\מכרזים שנת 2025\מכרז פומבי 25.2025 שירותי החכרת רכב בשיטת ליסינג\"/>
    </mc:Choice>
  </mc:AlternateContent>
  <xr:revisionPtr revIDLastSave="0" documentId="8_{56942E28-7B3E-4DA9-B9FC-E9FDAE2B04B7}" xr6:coauthVersionLast="36" xr6:coauthVersionMax="36" xr10:uidLastSave="{00000000-0000-0000-0000-000000000000}"/>
  <bookViews>
    <workbookView xWindow="0" yWindow="0" windowWidth="25605" windowHeight="9435" xr2:uid="{00000000-000D-0000-FFFF-FFFF00000000}"/>
  </bookViews>
  <sheets>
    <sheet name="קטגוריות" sheetId="9" r:id="rId1"/>
    <sheet name="מכרז משותף" sheetId="8" state="hidden" r:id="rId2"/>
    <sheet name="מכרז משכ&quot;ל" sheetId="6" state="hidden" r:id="rId3"/>
    <sheet name="שיעור" sheetId="7" state="hidden" r:id="rId4"/>
    <sheet name="קבוצות רכבים" sheetId="2" state="hidden" r:id="rId5"/>
  </sheets>
  <calcPr calcId="191029"/>
</workbook>
</file>

<file path=xl/calcChain.xml><?xml version="1.0" encoding="utf-8"?>
<calcChain xmlns="http://schemas.openxmlformats.org/spreadsheetml/2006/main">
  <c r="I49" i="9" l="1"/>
  <c r="I50" i="9"/>
  <c r="I51" i="9"/>
  <c r="I52" i="9"/>
  <c r="H49" i="9"/>
  <c r="H50" i="9"/>
  <c r="H51" i="9"/>
  <c r="H52" i="9"/>
  <c r="H53" i="9"/>
  <c r="I53" i="9" s="1"/>
  <c r="H54" i="9"/>
  <c r="I54" i="9" s="1"/>
  <c r="H55" i="9"/>
  <c r="I55" i="9" s="1"/>
  <c r="H56" i="9"/>
  <c r="I56" i="9" s="1"/>
  <c r="H57" i="9"/>
  <c r="I57" i="9" s="1"/>
  <c r="H89" i="9"/>
  <c r="I89" i="9" s="1"/>
  <c r="H48" i="9"/>
  <c r="I48" i="9" s="1"/>
  <c r="H8" i="9" l="1"/>
  <c r="I8" i="9" s="1"/>
  <c r="I38" i="9" l="1"/>
  <c r="J38" i="9" s="1"/>
  <c r="H88" i="9" l="1"/>
  <c r="I88" i="9" s="1"/>
  <c r="H87" i="9"/>
  <c r="I87" i="9" s="1"/>
  <c r="H86" i="9"/>
  <c r="I86" i="9" s="1"/>
  <c r="H79" i="9"/>
  <c r="I79" i="9" s="1"/>
  <c r="H78" i="9"/>
  <c r="I78" i="9" s="1"/>
  <c r="H68" i="9"/>
  <c r="I68" i="9" s="1"/>
  <c r="H67" i="9"/>
  <c r="I67" i="9" s="1"/>
  <c r="I37" i="9"/>
  <c r="J37" i="9" s="1"/>
  <c r="I39" i="9"/>
  <c r="J39" i="9" s="1"/>
  <c r="I36" i="9"/>
  <c r="J36" i="9" s="1"/>
  <c r="H27" i="9"/>
  <c r="I27" i="9" s="1"/>
  <c r="H28" i="9"/>
  <c r="I28" i="9" s="1"/>
  <c r="H25" i="9"/>
  <c r="I25" i="9" s="1"/>
  <c r="H16" i="9"/>
  <c r="I16" i="9" s="1"/>
  <c r="H17" i="9"/>
  <c r="I17" i="9" s="1"/>
  <c r="H9" i="9"/>
  <c r="I9" i="9" s="1"/>
  <c r="I10" i="9" l="1"/>
  <c r="I40" i="9"/>
  <c r="I90" i="9"/>
  <c r="I80" i="9"/>
  <c r="I69" i="9"/>
  <c r="I58" i="9"/>
  <c r="I18" i="9"/>
  <c r="I29" i="9"/>
  <c r="I11" i="8" l="1"/>
  <c r="J11" i="8"/>
  <c r="J31" i="8" l="1"/>
  <c r="I31" i="8"/>
  <c r="J30" i="8"/>
  <c r="I30" i="8"/>
  <c r="J29" i="8"/>
  <c r="I29" i="8"/>
  <c r="J28" i="8"/>
  <c r="I28" i="8"/>
  <c r="J27" i="8"/>
  <c r="I27" i="8"/>
  <c r="J26" i="8"/>
  <c r="I26" i="8"/>
  <c r="J25" i="8"/>
  <c r="I25" i="8"/>
  <c r="J24" i="8"/>
  <c r="I24" i="8"/>
  <c r="J23" i="8"/>
  <c r="I23" i="8"/>
  <c r="J22" i="8"/>
  <c r="I22" i="8"/>
  <c r="J21" i="8"/>
  <c r="I21" i="8"/>
  <c r="J20" i="8"/>
  <c r="I20" i="8"/>
  <c r="J19" i="8"/>
  <c r="I19" i="8"/>
  <c r="J18" i="8"/>
  <c r="I18" i="8"/>
  <c r="J17" i="8"/>
  <c r="I17" i="8"/>
  <c r="J16" i="8"/>
  <c r="I16" i="8"/>
  <c r="J15" i="8"/>
  <c r="I15" i="8"/>
  <c r="J14" i="8"/>
  <c r="I14" i="8"/>
  <c r="J13" i="8"/>
  <c r="I13" i="8"/>
  <c r="J12" i="8"/>
  <c r="I12" i="8"/>
  <c r="J10" i="8"/>
  <c r="I10" i="8"/>
  <c r="J9" i="8"/>
  <c r="I9" i="8"/>
  <c r="J8" i="8"/>
  <c r="I8" i="8"/>
  <c r="J7" i="8"/>
  <c r="I7" i="8"/>
  <c r="J6" i="8"/>
  <c r="I6" i="8"/>
  <c r="J5" i="8"/>
  <c r="I5" i="8"/>
  <c r="J4" i="8"/>
  <c r="I4" i="8"/>
  <c r="J3" i="8"/>
  <c r="I3" i="8"/>
  <c r="J2" i="8"/>
  <c r="I2" i="8"/>
  <c r="M27" i="6"/>
  <c r="O27" i="6" s="1"/>
  <c r="K27" i="6"/>
  <c r="M26" i="6"/>
  <c r="O26" i="6" s="1"/>
  <c r="K26" i="6"/>
  <c r="M25" i="6"/>
  <c r="O25" i="6" s="1"/>
  <c r="K25" i="6"/>
  <c r="M24" i="6"/>
  <c r="O24" i="6" s="1"/>
  <c r="K24" i="6"/>
  <c r="M23" i="6"/>
  <c r="O23" i="6" s="1"/>
  <c r="K23" i="6"/>
  <c r="M22" i="6"/>
  <c r="O22" i="6" s="1"/>
  <c r="K22" i="6"/>
  <c r="M21" i="6"/>
  <c r="O21" i="6" s="1"/>
  <c r="K21" i="6"/>
  <c r="M20" i="6"/>
  <c r="O20" i="6" s="1"/>
  <c r="K20" i="6"/>
  <c r="M19" i="6"/>
  <c r="O19" i="6" s="1"/>
  <c r="K19" i="6"/>
  <c r="M18" i="6"/>
  <c r="O18" i="6" s="1"/>
  <c r="K18" i="6"/>
  <c r="M17" i="6"/>
  <c r="O17" i="6" s="1"/>
  <c r="K17" i="6"/>
  <c r="M16" i="6"/>
  <c r="O16" i="6" s="1"/>
  <c r="K16" i="6"/>
  <c r="M15" i="6"/>
  <c r="O15" i="6" s="1"/>
  <c r="K15" i="6"/>
  <c r="M14" i="6"/>
  <c r="O14" i="6" s="1"/>
  <c r="K14" i="6"/>
  <c r="M13" i="6"/>
  <c r="O13" i="6" s="1"/>
  <c r="K13" i="6"/>
  <c r="M12" i="6"/>
  <c r="O12" i="6" s="1"/>
  <c r="K12" i="6"/>
  <c r="M11" i="6"/>
  <c r="O11" i="6" s="1"/>
  <c r="K11" i="6"/>
  <c r="M10" i="6"/>
  <c r="O10" i="6" s="1"/>
  <c r="K10" i="6"/>
  <c r="M9" i="6"/>
  <c r="O9" i="6" s="1"/>
  <c r="K9" i="6"/>
  <c r="M8" i="6"/>
  <c r="O8" i="6" s="1"/>
  <c r="K8" i="6"/>
  <c r="M7" i="6"/>
  <c r="O7" i="6" s="1"/>
  <c r="K7" i="6"/>
  <c r="M6" i="6"/>
  <c r="O6" i="6" s="1"/>
  <c r="K6" i="6"/>
  <c r="M5" i="6"/>
  <c r="O5" i="6" s="1"/>
  <c r="K5" i="6"/>
  <c r="M4" i="6"/>
  <c r="O4" i="6" s="1"/>
  <c r="K4" i="6"/>
  <c r="M3" i="6"/>
  <c r="O3" i="6" s="1"/>
  <c r="K3" i="6"/>
  <c r="M2" i="6"/>
  <c r="O2" i="6" s="1"/>
  <c r="K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הדס חדד</author>
  </authors>
  <commentList>
    <comment ref="J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הדס חדד:</t>
        </r>
        <r>
          <rPr>
            <sz val="9"/>
            <color indexed="81"/>
            <rFont val="Tahoma"/>
            <family val="2"/>
          </rPr>
          <t xml:space="preserve">
לכל רכב</t>
        </r>
      </text>
    </comment>
  </commentList>
</comments>
</file>

<file path=xl/sharedStrings.xml><?xml version="1.0" encoding="utf-8"?>
<sst xmlns="http://schemas.openxmlformats.org/spreadsheetml/2006/main" count="529" uniqueCount="234">
  <si>
    <t>דגם</t>
  </si>
  <si>
    <t>גיר</t>
  </si>
  <si>
    <t>אוטו'</t>
  </si>
  <si>
    <t>סופר מיני</t>
  </si>
  <si>
    <t>מנהלים</t>
  </si>
  <si>
    <t>מסחרי קטן</t>
  </si>
  <si>
    <t>קבוצה</t>
  </si>
  <si>
    <t>A</t>
  </si>
  <si>
    <t>B</t>
  </si>
  <si>
    <t>C</t>
  </si>
  <si>
    <t>D</t>
  </si>
  <si>
    <t>E</t>
  </si>
  <si>
    <t>F</t>
  </si>
  <si>
    <t>סוג</t>
  </si>
  <si>
    <t>משפחתי</t>
  </si>
  <si>
    <t>שטח 4X4</t>
  </si>
  <si>
    <t>יוקרה</t>
  </si>
  <si>
    <t xml:space="preserve">2.0 KIA Sportage Urban  </t>
  </si>
  <si>
    <t xml:space="preserve">  1.9 דיזל אוטו' דאבל-קבינה 4*4 ISUZU D-Max S </t>
  </si>
  <si>
    <t>היברידי 1.6 KIA Niro LX</t>
  </si>
  <si>
    <t>ידני</t>
  </si>
  <si>
    <t>רגיל</t>
  </si>
  <si>
    <t>היברידי</t>
  </si>
  <si>
    <t>חשמלי</t>
  </si>
  <si>
    <t xml:space="preserve">2.5 TOYOTA Camry LE </t>
  </si>
  <si>
    <t>2.5 TOYOTA RAV4 E-Volve</t>
  </si>
  <si>
    <t>1.2 KIA Picanto LX</t>
  </si>
  <si>
    <t xml:space="preserve"> 2.5 גיר רציף SUBARU Forester X 4X4
</t>
  </si>
  <si>
    <t>2.4 ל' 4*4  TOYOTA Hilux Active</t>
  </si>
  <si>
    <t xml:space="preserve"> TOYOTA Yaris Eco Hybrid 1.5</t>
  </si>
  <si>
    <t xml:space="preserve"> 130 כ"ס CITROEN Berlingo Live  1.5T </t>
  </si>
  <si>
    <t xml:space="preserve">Hybrid  1.8 אוט' TOYOTA Corolla Sun </t>
  </si>
  <si>
    <t>HYUNDAI I20 Prime Plus 1.0T</t>
  </si>
  <si>
    <t xml:space="preserve"> MITSUBISHI ASX Intense 2.0   </t>
  </si>
  <si>
    <t>שם העובד</t>
  </si>
  <si>
    <t>תפקיד</t>
  </si>
  <si>
    <t>סוג הרכב</t>
  </si>
  <si>
    <t>חברה מספקת</t>
  </si>
  <si>
    <t>נפח מנוע</t>
  </si>
  <si>
    <t>אוטומטי/ ידני</t>
  </si>
  <si>
    <t>ק"מ לשנה</t>
  </si>
  <si>
    <t>שווי הרכב</t>
  </si>
  <si>
    <t>מחיר לחודש כולל מע"מ ועמלת משכ"ל</t>
  </si>
  <si>
    <t>אחוז ממחיר הרכב</t>
  </si>
  <si>
    <t>עלות לשנה</t>
  </si>
  <si>
    <t>תאריך פרוטוקול ועדת השלושה</t>
  </si>
  <si>
    <t>הערות</t>
  </si>
  <si>
    <t>השיטור המשולב</t>
  </si>
  <si>
    <t>אגף הפיקוח העירוני</t>
  </si>
  <si>
    <r>
      <rPr>
        <b/>
        <sz val="11"/>
        <color theme="1"/>
        <rFont val="Arial"/>
        <family val="2"/>
        <scheme val="minor"/>
      </rPr>
      <t xml:space="preserve">שני </t>
    </r>
    <r>
      <rPr>
        <sz val="11"/>
        <color theme="1"/>
        <rFont val="Arial"/>
        <family val="2"/>
        <charset val="177"/>
        <scheme val="minor"/>
      </rPr>
      <t xml:space="preserve">רכבי סקודה octavia </t>
    </r>
  </si>
  <si>
    <t>רנט א קאר בע"מ  (Herts)</t>
  </si>
  <si>
    <t>אוטומט</t>
  </si>
  <si>
    <t>פיקוח עירוני</t>
  </si>
  <si>
    <r>
      <rPr>
        <b/>
        <sz val="11"/>
        <color theme="1"/>
        <rFont val="Arial"/>
        <family val="2"/>
        <scheme val="minor"/>
      </rPr>
      <t xml:space="preserve">ארבעה רכבים </t>
    </r>
    <r>
      <rPr>
        <sz val="11"/>
        <color theme="1"/>
        <rFont val="Arial"/>
        <family val="2"/>
        <charset val="177"/>
        <scheme val="minor"/>
      </rPr>
      <t xml:space="preserve">מסוג טויוטה יאריס היברידית </t>
    </r>
  </si>
  <si>
    <t>טויוטה קורולה 4 דלתות GLI</t>
  </si>
  <si>
    <t>יונת דיין</t>
  </si>
  <si>
    <t>יועמ"ש העירייה</t>
  </si>
  <si>
    <t>סיטרואן פיקסו c4 (comfort pack)</t>
  </si>
  <si>
    <t>יו.טי.אס יוניברסל פתרונות תחבורה בע"מ (AVIS)</t>
  </si>
  <si>
    <t>אוטומוט</t>
  </si>
  <si>
    <t>דרור שלו</t>
  </si>
  <si>
    <t>מנהל אגף הביטחון</t>
  </si>
  <si>
    <t>יונדאי ioniq</t>
  </si>
  <si>
    <t>פסיפיק רכב ותחבורה בע"מ (lease4u)</t>
  </si>
  <si>
    <t>ולדימיר טפליצקי</t>
  </si>
  <si>
    <t>מנהל אגף תנועה</t>
  </si>
  <si>
    <t xml:space="preserve">הונדה ג'אז </t>
  </si>
  <si>
    <t>ניצן ירושלמי</t>
  </si>
  <si>
    <t>מנהל מח' חזות העיר</t>
  </si>
  <si>
    <t>מיצובישי ASX</t>
  </si>
  <si>
    <t>חיים מסיקה</t>
  </si>
  <si>
    <t>מנהל מערך תרבות</t>
  </si>
  <si>
    <t>רויטל ארגוב</t>
  </si>
  <si>
    <t xml:space="preserve">מנהלת אגף לפיתוח שירותיים חברתיים למנהל הרווחה </t>
  </si>
  <si>
    <t>יונדאי I20</t>
  </si>
  <si>
    <t>עדי מאור שוורץ</t>
  </si>
  <si>
    <t>סגנית מנהל אגף גנים ונוף</t>
  </si>
  <si>
    <t>קיה פיקנטו</t>
  </si>
  <si>
    <t>איילת כהן</t>
  </si>
  <si>
    <t>סמנכ"ל תעשייה ומסחר</t>
  </si>
  <si>
    <t>קיה SPORTAGE</t>
  </si>
  <si>
    <t>ערן דוד</t>
  </si>
  <si>
    <t>סמנכ"ל תשתיות</t>
  </si>
  <si>
    <t>מאזדה 3</t>
  </si>
  <si>
    <t>מימי פלג</t>
  </si>
  <si>
    <t>סמנכ"ל הנדסה</t>
  </si>
  <si>
    <t>פג'ו SUV Active 3008 אוטומטי</t>
  </si>
  <si>
    <t>אריאלה קידר</t>
  </si>
  <si>
    <t>סמנכ"ל חינוך</t>
  </si>
  <si>
    <t>יונדאי אלנטרה אינספייר אוטומטי</t>
  </si>
  <si>
    <t>מרק בבוט</t>
  </si>
  <si>
    <t>מנהל בי"ס עתידים</t>
  </si>
  <si>
    <t>מיצובישי ASX intense</t>
  </si>
  <si>
    <t>בני אברהם</t>
  </si>
  <si>
    <t>סמנכ"ל משאב"נ ותרבות</t>
  </si>
  <si>
    <t>יונדאי Tucson Plus</t>
  </si>
  <si>
    <t>אופרייט ליס בע"מ</t>
  </si>
  <si>
    <t>רחמים בינוני</t>
  </si>
  <si>
    <t>מנהל אגף תקציבים ובקרה</t>
  </si>
  <si>
    <r>
      <t xml:space="preserve">יונדאי </t>
    </r>
    <r>
      <rPr>
        <sz val="12"/>
        <color theme="1"/>
        <rFont val="Calibri"/>
        <family val="2"/>
      </rPr>
      <t>New Tucson Prime Plus</t>
    </r>
  </si>
  <si>
    <t>משה ג'רבי</t>
  </si>
  <si>
    <t>מנהל אגף שפ"ע</t>
  </si>
  <si>
    <t>סיאט Ateca Style Plus</t>
  </si>
  <si>
    <t>1.4T</t>
  </si>
  <si>
    <t>שי מכלוף</t>
  </si>
  <si>
    <t>מנהל מחלקת שיטור עירוני</t>
  </si>
  <si>
    <t xml:space="preserve">Renault Megan Grand Coupe Intense </t>
  </si>
  <si>
    <t>1.33T</t>
  </si>
  <si>
    <t>קובי עזרן</t>
  </si>
  <si>
    <t>מנהל מחלקת הנוער</t>
  </si>
  <si>
    <t>SKODA Octavia Ambition</t>
  </si>
  <si>
    <t>אריאל דוידי</t>
  </si>
  <si>
    <t>מנהל אגף פיקוח ושיטור עירוני</t>
  </si>
  <si>
    <t>לודביק ורגה</t>
  </si>
  <si>
    <t>מנהל אגף מוסדות חינוך ובקרה</t>
  </si>
  <si>
    <t>HYUNDAI Tucson Prime Plus 4*2</t>
  </si>
  <si>
    <t>שיטור עירוני</t>
  </si>
  <si>
    <t>שני (2) רכבי טויוטה קורולה sun Hybrid</t>
  </si>
  <si>
    <t>KIA Sportage Urban Deisel</t>
  </si>
  <si>
    <t>בנימין יהונתן</t>
  </si>
  <si>
    <t>מבקר העירייה</t>
  </si>
  <si>
    <t>Totota Rav4 4X2 Experience</t>
  </si>
  <si>
    <t>זויה עזגד</t>
  </si>
  <si>
    <t>מנהלת אגף פיתוח עירוני</t>
  </si>
  <si>
    <t xml:space="preserve">Toyota Prius Active Hybrid  </t>
  </si>
  <si>
    <t>עמודה2</t>
  </si>
  <si>
    <t>עמודה1</t>
  </si>
  <si>
    <t>היברידי B  25,000</t>
  </si>
  <si>
    <t>היברידי E 30,000</t>
  </si>
  <si>
    <t>רגיל E - סיור 60,000</t>
  </si>
  <si>
    <t>היברידי B - סיור 60,000</t>
  </si>
  <si>
    <t>רגיל E - 30,000</t>
  </si>
  <si>
    <t>רגיל B - 40,000</t>
  </si>
  <si>
    <t>רגיל B - 25,000</t>
  </si>
  <si>
    <t>רגיל B - 35,000</t>
  </si>
  <si>
    <t>רגיל E - 25,0000</t>
  </si>
  <si>
    <t>רגיל E - 35,000</t>
  </si>
  <si>
    <t>לא סיור</t>
  </si>
  <si>
    <t>סיור</t>
  </si>
  <si>
    <t>רגיל B - 30,000</t>
  </si>
  <si>
    <t>גורם</t>
  </si>
  <si>
    <t>מחיר לחודש כולל מע"מ לרכב אחד</t>
  </si>
  <si>
    <t>תאריך הסכם</t>
  </si>
  <si>
    <t>מכרז משותף</t>
  </si>
  <si>
    <t>איסוזו די מקס 1.9 LS אוטומטי 4*2</t>
  </si>
  <si>
    <t>אוטומטי</t>
  </si>
  <si>
    <t>איסוזו די מקס 1.9 S אוטומטי 4*4</t>
  </si>
  <si>
    <t>טויוטה יארסי אקו, היברידי 1.5</t>
  </si>
  <si>
    <t>טויוטה פריוס 1.8 היברידי</t>
  </si>
  <si>
    <t>טויוטה קאמרי היברידי 2.5 XLE</t>
  </si>
  <si>
    <t>טויוטה קורולה SUN</t>
  </si>
  <si>
    <t>יונדאי I10 אוטומטית 1.25 SUPREME</t>
  </si>
  <si>
    <t>יונדאי איוניק 1.6 היברידי PREMIUM</t>
  </si>
  <si>
    <t>יונדאי אילנטרה 1.6 INSPIRE</t>
  </si>
  <si>
    <t>יונדאי טוסון 1.6 prime</t>
  </si>
  <si>
    <t>מאזדה 3 4/5 דלתות premium 2.0 אוטומטית</t>
  </si>
  <si>
    <t>מאזדה 3 4/5 דלתות sport 2.0 אוטומטית</t>
  </si>
  <si>
    <t>מיצובישי אאוטלנדר 2 ל', גיר רציף 7 מקו', 2*4 instyle</t>
  </si>
  <si>
    <t>מיצובישי טרייטון 2.4 desert אוטומטי 4*4</t>
  </si>
  <si>
    <t>סובארו premium 1.6 XV</t>
  </si>
  <si>
    <t>סובארו X פורסטר רציף 2.0 אוטומטי</t>
  </si>
  <si>
    <t>סיאט ארונה 1 ל' סטייל</t>
  </si>
  <si>
    <t>סיטרואן ברלינגו 1.6 ידני דיזל 100 כ"ס, שתי דלתות צד</t>
  </si>
  <si>
    <t>סיטרואן ג'אמפי 2.0  MEDIUM אוטומטי</t>
  </si>
  <si>
    <t>סקודה אוקטביה 1 ל', אמבישן</t>
  </si>
  <si>
    <t>סקודה אוקטביה 1.4 ל', אמבישן</t>
  </si>
  <si>
    <t>סקודה סופרב 1.8 טורבו בנזין 180 כ"ס style</t>
  </si>
  <si>
    <t>פולקסווגן פאסאט 1.8 טורבו בנזין comfortline</t>
  </si>
  <si>
    <t>קיה נירו 1.6 היברידי</t>
  </si>
  <si>
    <t>קיה ספורטאג' 1.6 4*2 urban</t>
  </si>
  <si>
    <t>קיה פיקנטו 1.25 ל', אוטומטי LX</t>
  </si>
  <si>
    <t>רנו גרנד קופה 1.2 טורבו בנזין INTENSE</t>
  </si>
  <si>
    <t>רנו גרנד קופה 1.5 טורבו דיזל INTENSE</t>
  </si>
  <si>
    <t>רנו קנגו 1.5 דיזל ידני authentic דלת צד אחד</t>
  </si>
  <si>
    <t>רנו קנגו 1.5 דיזל ידני authentic שתי דלתות צד</t>
  </si>
  <si>
    <t>רגיל C - 30,000</t>
  </si>
  <si>
    <t>רגיל 30,000 - D</t>
  </si>
  <si>
    <t>היברידי 30,000 - A</t>
  </si>
  <si>
    <t>היברידי 30,000 - B</t>
  </si>
  <si>
    <t>היברידי 30,000 - F</t>
  </si>
  <si>
    <t>רגיל 30,000 - B</t>
  </si>
  <si>
    <t>רגיל 30,000 - A</t>
  </si>
  <si>
    <t xml:space="preserve">רגיל 30,000 - B </t>
  </si>
  <si>
    <t>רגיל 30,000 - E</t>
  </si>
  <si>
    <t>רגיל 30,000 - F</t>
  </si>
  <si>
    <t>רגיל 30,000 -B</t>
  </si>
  <si>
    <t>רגיל 30,000 - C</t>
  </si>
  <si>
    <t xml:space="preserve">רגיל 30,000 -E </t>
  </si>
  <si>
    <t>מחירון icar</t>
  </si>
  <si>
    <t xml:space="preserve">1.5 דיזל 2 דל"צ RENAULT  Kangoo Authentique </t>
  </si>
  <si>
    <t xml:space="preserve"> SUBARU XV Crosstrek 4X4 2.0</t>
  </si>
  <si>
    <t>מיני</t>
  </si>
  <si>
    <t>טנדר 4X4</t>
  </si>
  <si>
    <t>מסחרי</t>
  </si>
  <si>
    <t>פנאי / שטח</t>
  </si>
  <si>
    <t xml:space="preserve"> דמי שכירות חודשיים מקסימיליים לרכבי קבוצה זו (כשיעור משווי הרכב) - 2.71%</t>
  </si>
  <si>
    <t xml:space="preserve"> דמי שכירות חודשיים מקסימיליים לרכבי קבוצה זו (כשיעור משווי הרכב) - 2.90%</t>
  </si>
  <si>
    <t xml:space="preserve"> דמי שכירות חודשיים מקסימיליים לרכבי קבוצה זו (כשיעור משווי הרכב) - 2.46%</t>
  </si>
  <si>
    <t xml:space="preserve"> דמי שכירות חודשיים מקסימיליים לרכבי קבוצה זו (כשיעור משווי הרכב) - 2.63%</t>
  </si>
  <si>
    <t xml:space="preserve"> דמי שכירות חודשיים מקסימיליים לרכבי קבוצה זו (כשיעור משווי הרכב) - 2.58%</t>
  </si>
  <si>
    <t xml:space="preserve"> דמי שכירות חודשיים מקסימיליים לרכבי קבוצה זו (כשיעור משווי הרכב) - 2.99%</t>
  </si>
  <si>
    <t xml:space="preserve"> דמי שכירות חודשיים מקסימיליים לרכבי קבוצה זו (כשיעור משווי הרכב) - 3.02%</t>
  </si>
  <si>
    <t xml:space="preserve">מחיר לרכב לחודש=מחירון*הצעת המציע לחודש(כולל מע"מ) </t>
  </si>
  <si>
    <t>סה"כ לפרק מיני :</t>
  </si>
  <si>
    <t>מחיר לצורך שקלול ההצעה=מחיר לרכב לחודש*מספר רכבים</t>
  </si>
  <si>
    <t>מספר רכבים משוער</t>
  </si>
  <si>
    <t>סה"כ לפרק סופר  מיני :</t>
  </si>
  <si>
    <t>הצעת המציע -(באחוזים לחודש)</t>
  </si>
  <si>
    <t>סה"כ לפרק משפחתי :</t>
  </si>
  <si>
    <t>סה"כ לפרק פנאי שטח :</t>
  </si>
  <si>
    <t>סה"כ לפרק חשמלי :</t>
  </si>
  <si>
    <t>סה"כ לפרק מסחרי:</t>
  </si>
  <si>
    <t>סה"כ לפרק טנדר 4X4</t>
  </si>
  <si>
    <t>סה"כ לפרק מנהלים:</t>
  </si>
  <si>
    <t xml:space="preserve">סוג מנוע    </t>
  </si>
  <si>
    <t>סוג מנוע    (רגיל/היברידי/היברידי נטען)</t>
  </si>
  <si>
    <t>HYUNDAI Kona Premium Hybrid 1.6</t>
  </si>
  <si>
    <t>HYUNDAI I10 Prime Plus 1.2T</t>
  </si>
  <si>
    <t>פלאג אין</t>
  </si>
  <si>
    <t>פלאג אין KIA Niro Ex Hybrid  1.6</t>
  </si>
  <si>
    <t>טופס הצעת מחיר  - מסמך ג'1</t>
  </si>
  <si>
    <t>GEELY EX5</t>
  </si>
  <si>
    <t xml:space="preserve">GELLY GEOMETRY C </t>
  </si>
  <si>
    <t>MG4 X RANGE</t>
  </si>
  <si>
    <t>טווח נסיעה</t>
  </si>
  <si>
    <t>JAECOO 7</t>
  </si>
  <si>
    <t>SONATA Hybrid 2.0 Luxury</t>
  </si>
  <si>
    <t>HYUNDAI Elantra premium</t>
  </si>
  <si>
    <t>2.5 TOYOTA RAV4 E-Eperin</t>
  </si>
  <si>
    <t>SKODA Superb selection 1.5T</t>
  </si>
  <si>
    <t>SONATA Hybrid 2.0 Limitd</t>
  </si>
  <si>
    <t>HYUNDAI Elantra prime</t>
  </si>
  <si>
    <t xml:space="preserve">  SKODA Octavia Selection1.5T</t>
  </si>
  <si>
    <t>Chery Fxev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</si>
</sst>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0.000%"/>
    <numFmt numFmtId="166" formatCode="#,##0.000"/>
  </numFmts>
  <fonts count="21" x14ac:knownFonts="1">
    <font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  <charset val="177"/>
    </font>
    <font>
      <sz val="12"/>
      <color theme="1"/>
      <name val="David"/>
      <family val="2"/>
      <charset val="177"/>
    </font>
    <font>
      <b/>
      <sz val="11"/>
      <color theme="1"/>
      <name val="David"/>
      <family val="2"/>
      <charset val="177"/>
    </font>
    <font>
      <sz val="11"/>
      <color theme="1"/>
      <name val="Arial"/>
      <family val="2"/>
      <scheme val="minor"/>
    </font>
    <font>
      <b/>
      <sz val="11"/>
      <name val="David"/>
      <family val="2"/>
      <charset val="177"/>
    </font>
    <font>
      <b/>
      <sz val="14"/>
      <color theme="1"/>
      <name val="David"/>
      <family val="2"/>
      <charset val="177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2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sz val="11"/>
      <color rgb="FFFF0000"/>
      <name val="Arial"/>
      <family val="2"/>
      <charset val="177"/>
      <scheme val="minor"/>
    </font>
    <font>
      <sz val="12"/>
      <color rgb="FFFF0000"/>
      <name val="David"/>
      <family val="2"/>
      <charset val="177"/>
    </font>
    <font>
      <b/>
      <sz val="12"/>
      <color rgb="FFFF0000"/>
      <name val="David"/>
      <family val="2"/>
      <charset val="177"/>
    </font>
    <font>
      <b/>
      <sz val="14"/>
      <color rgb="FFFF0000"/>
      <name val="David"/>
      <family val="2"/>
      <charset val="177"/>
    </font>
    <font>
      <sz val="8"/>
      <name val="Arial"/>
      <family val="2"/>
      <charset val="177"/>
      <scheme val="minor"/>
    </font>
    <font>
      <u/>
      <sz val="11"/>
      <color theme="1"/>
      <name val="Arial"/>
      <family val="2"/>
      <scheme val="minor"/>
    </font>
    <font>
      <b/>
      <sz val="12"/>
      <color rgb="FF000000"/>
      <name val="David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70">
    <xf numFmtId="0" fontId="0" fillId="0" borderId="0" xfId="0"/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7" fillId="0" borderId="4" xfId="0" applyFont="1" applyBorder="1" applyAlignment="1">
      <alignment horizontal="right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wrapText="1"/>
    </xf>
    <xf numFmtId="0" fontId="0" fillId="0" borderId="5" xfId="0" applyBorder="1"/>
    <xf numFmtId="0" fontId="0" fillId="2" borderId="1" xfId="0" applyFill="1" applyBorder="1"/>
    <xf numFmtId="0" fontId="4" fillId="0" borderId="1" xfId="0" applyFont="1" applyBorder="1" applyAlignment="1">
      <alignment horizontal="right"/>
    </xf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/>
    <xf numFmtId="164" fontId="0" fillId="0" borderId="1" xfId="1" applyNumberFormat="1" applyFont="1" applyBorder="1" applyAlignment="1">
      <alignment horizontal="right"/>
    </xf>
    <xf numFmtId="14" fontId="0" fillId="0" borderId="1" xfId="0" applyNumberFormat="1" applyBorder="1"/>
    <xf numFmtId="0" fontId="4" fillId="0" borderId="1" xfId="0" applyFont="1" applyBorder="1" applyAlignment="1">
      <alignment horizontal="right" wrapText="1"/>
    </xf>
    <xf numFmtId="3" fontId="0" fillId="4" borderId="1" xfId="0" applyNumberFormat="1" applyFill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wrapText="1"/>
    </xf>
    <xf numFmtId="164" fontId="0" fillId="5" borderId="1" xfId="1" applyNumberFormat="1" applyFont="1" applyFill="1" applyBorder="1"/>
    <xf numFmtId="0" fontId="0" fillId="0" borderId="7" xfId="0" applyBorder="1"/>
    <xf numFmtId="0" fontId="0" fillId="0" borderId="2" xfId="0" applyBorder="1" applyAlignment="1">
      <alignment wrapText="1"/>
    </xf>
    <xf numFmtId="3" fontId="0" fillId="6" borderId="1" xfId="0" applyNumberFormat="1" applyFill="1" applyBorder="1"/>
    <xf numFmtId="3" fontId="0" fillId="7" borderId="1" xfId="0" applyNumberFormat="1" applyFill="1" applyBorder="1"/>
    <xf numFmtId="3" fontId="0" fillId="8" borderId="1" xfId="0" applyNumberFormat="1" applyFill="1" applyBorder="1"/>
    <xf numFmtId="164" fontId="0" fillId="0" borderId="1" xfId="1" applyNumberFormat="1" applyFont="1" applyBorder="1"/>
    <xf numFmtId="164" fontId="0" fillId="9" borderId="1" xfId="1" applyNumberFormat="1" applyFont="1" applyFill="1" applyBorder="1"/>
    <xf numFmtId="164" fontId="0" fillId="0" borderId="1" xfId="1" applyNumberFormat="1" applyFont="1" applyFill="1" applyBorder="1"/>
    <xf numFmtId="0" fontId="2" fillId="0" borderId="0" xfId="0" applyFont="1" applyAlignment="1">
      <alignment horizontal="right"/>
    </xf>
    <xf numFmtId="0" fontId="0" fillId="2" borderId="8" xfId="0" applyFill="1" applyBorder="1"/>
    <xf numFmtId="0" fontId="0" fillId="0" borderId="8" xfId="0" applyBorder="1" applyAlignment="1">
      <alignment horizontal="right"/>
    </xf>
    <xf numFmtId="0" fontId="0" fillId="0" borderId="8" xfId="0" applyBorder="1" applyAlignment="1">
      <alignment wrapText="1"/>
    </xf>
    <xf numFmtId="0" fontId="0" fillId="0" borderId="8" xfId="0" applyBorder="1"/>
    <xf numFmtId="3" fontId="0" fillId="0" borderId="8" xfId="0" applyNumberFormat="1" applyBorder="1" applyAlignment="1">
      <alignment horizontal="center"/>
    </xf>
    <xf numFmtId="3" fontId="0" fillId="0" borderId="8" xfId="0" applyNumberFormat="1" applyBorder="1"/>
    <xf numFmtId="14" fontId="0" fillId="0" borderId="8" xfId="0" applyNumberFormat="1" applyBorder="1"/>
    <xf numFmtId="164" fontId="4" fillId="0" borderId="8" xfId="1" applyNumberFormat="1" applyFont="1" applyBorder="1"/>
    <xf numFmtId="10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3" fontId="0" fillId="0" borderId="6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0" fontId="0" fillId="0" borderId="15" xfId="0" applyNumberFormat="1" applyBorder="1"/>
    <xf numFmtId="10" fontId="0" fillId="0" borderId="15" xfId="0" applyNumberForma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readingOrder="2"/>
    </xf>
    <xf numFmtId="3" fontId="0" fillId="0" borderId="1" xfId="1" applyNumberFormat="1" applyFont="1" applyFill="1" applyBorder="1" applyAlignment="1">
      <alignment horizontal="center"/>
    </xf>
    <xf numFmtId="10" fontId="0" fillId="0" borderId="1" xfId="1" applyNumberFormat="1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 wrapText="1" readingOrder="2"/>
    </xf>
    <xf numFmtId="10" fontId="0" fillId="0" borderId="1" xfId="1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3" fontId="0" fillId="2" borderId="1" xfId="0" applyNumberFormat="1" applyFill="1" applyBorder="1" applyAlignment="1">
      <alignment horizontal="center"/>
    </xf>
    <xf numFmtId="3" fontId="0" fillId="2" borderId="1" xfId="1" applyNumberFormat="1" applyFont="1" applyFill="1" applyBorder="1" applyAlignment="1">
      <alignment horizontal="center"/>
    </xf>
    <xf numFmtId="10" fontId="0" fillId="2" borderId="1" xfId="1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readingOrder="2"/>
    </xf>
    <xf numFmtId="3" fontId="0" fillId="0" borderId="1" xfId="1" applyNumberFormat="1" applyFont="1" applyBorder="1" applyAlignment="1">
      <alignment horizontal="center"/>
    </xf>
    <xf numFmtId="10" fontId="0" fillId="0" borderId="0" xfId="0" applyNumberFormat="1" applyAlignment="1">
      <alignment horizontal="center"/>
    </xf>
    <xf numFmtId="10" fontId="0" fillId="2" borderId="15" xfId="0" applyNumberFormat="1" applyFill="1" applyBorder="1" applyAlignment="1">
      <alignment horizontal="center"/>
    </xf>
    <xf numFmtId="10" fontId="0" fillId="0" borderId="13" xfId="0" applyNumberFormat="1" applyBorder="1" applyAlignment="1">
      <alignment horizontal="center"/>
    </xf>
    <xf numFmtId="10" fontId="0" fillId="0" borderId="12" xfId="0" applyNumberFormat="1" applyBorder="1" applyAlignment="1">
      <alignment horizontal="center"/>
    </xf>
    <xf numFmtId="10" fontId="0" fillId="2" borderId="0" xfId="0" applyNumberFormat="1" applyFill="1"/>
    <xf numFmtId="10" fontId="0" fillId="2" borderId="15" xfId="0" applyNumberFormat="1" applyFill="1" applyBorder="1"/>
    <xf numFmtId="0" fontId="0" fillId="0" borderId="0" xfId="0" applyProtection="1">
      <protection locked="0"/>
    </xf>
    <xf numFmtId="0" fontId="12" fillId="2" borderId="20" xfId="0" applyFont="1" applyFill="1" applyBorder="1" applyAlignment="1">
      <alignment horizontal="centerContinuous"/>
    </xf>
    <xf numFmtId="0" fontId="12" fillId="2" borderId="22" xfId="0" applyFont="1" applyFill="1" applyBorder="1" applyAlignment="1">
      <alignment horizontal="centerContinuous"/>
    </xf>
    <xf numFmtId="0" fontId="12" fillId="2" borderId="21" xfId="0" applyFont="1" applyFill="1" applyBorder="1" applyAlignment="1">
      <alignment horizontal="centerContinuous"/>
    </xf>
    <xf numFmtId="0" fontId="7" fillId="2" borderId="20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 vertical="center" wrapText="1" readingOrder="2"/>
    </xf>
    <xf numFmtId="0" fontId="1" fillId="2" borderId="26" xfId="0" applyFont="1" applyFill="1" applyBorder="1" applyAlignment="1">
      <alignment horizontal="center" vertical="center" wrapText="1" readingOrder="2"/>
    </xf>
    <xf numFmtId="0" fontId="6" fillId="2" borderId="26" xfId="0" applyFont="1" applyFill="1" applyBorder="1" applyAlignment="1">
      <alignment horizontal="center" vertical="center" wrapText="1" readingOrder="2"/>
    </xf>
    <xf numFmtId="0" fontId="1" fillId="2" borderId="28" xfId="0" applyFont="1" applyFill="1" applyBorder="1" applyAlignment="1">
      <alignment horizontal="center" vertical="center" wrapText="1" readingOrder="2"/>
    </xf>
    <xf numFmtId="3" fontId="2" fillId="3" borderId="1" xfId="0" applyNumberFormat="1" applyFont="1" applyFill="1" applyBorder="1" applyAlignment="1">
      <alignment horizontal="center" vertical="center" wrapText="1" readingOrder="2"/>
    </xf>
    <xf numFmtId="0" fontId="0" fillId="3" borderId="1" xfId="0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 wrapText="1" readingOrder="2"/>
    </xf>
    <xf numFmtId="3" fontId="2" fillId="3" borderId="31" xfId="0" applyNumberFormat="1" applyFont="1" applyFill="1" applyBorder="1" applyAlignment="1">
      <alignment horizontal="center" vertical="center" wrapText="1" readingOrder="2"/>
    </xf>
    <xf numFmtId="0" fontId="0" fillId="3" borderId="31" xfId="0" applyFill="1" applyBorder="1" applyAlignment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 wrapText="1" readingOrder="2"/>
    </xf>
    <xf numFmtId="3" fontId="2" fillId="3" borderId="0" xfId="0" applyNumberFormat="1" applyFont="1" applyFill="1" applyAlignment="1">
      <alignment horizontal="center" vertical="center" wrapText="1" readingOrder="2"/>
    </xf>
    <xf numFmtId="0" fontId="7" fillId="3" borderId="0" xfId="0" applyFont="1" applyFill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 readingOrder="2"/>
    </xf>
    <xf numFmtId="0" fontId="1" fillId="2" borderId="18" xfId="0" applyFont="1" applyFill="1" applyBorder="1" applyAlignment="1">
      <alignment horizontal="center" vertical="center" wrapText="1" readingOrder="2"/>
    </xf>
    <xf numFmtId="0" fontId="6" fillId="2" borderId="18" xfId="0" applyFont="1" applyFill="1" applyBorder="1" applyAlignment="1">
      <alignment horizontal="center" vertical="center" wrapText="1" readingOrder="2"/>
    </xf>
    <xf numFmtId="3" fontId="2" fillId="3" borderId="4" xfId="0" applyNumberFormat="1" applyFont="1" applyFill="1" applyBorder="1" applyAlignment="1">
      <alignment horizontal="center" vertical="center" wrapText="1" readingOrder="2"/>
    </xf>
    <xf numFmtId="0" fontId="0" fillId="3" borderId="4" xfId="0" applyFill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 readingOrder="2"/>
    </xf>
    <xf numFmtId="0" fontId="7" fillId="0" borderId="0" xfId="0" applyFont="1" applyAlignment="1">
      <alignment horizontal="center"/>
    </xf>
    <xf numFmtId="0" fontId="1" fillId="2" borderId="33" xfId="0" applyFont="1" applyFill="1" applyBorder="1" applyAlignment="1">
      <alignment horizontal="center" vertical="center" wrapText="1" readingOrder="2"/>
    </xf>
    <xf numFmtId="0" fontId="5" fillId="2" borderId="33" xfId="0" applyFont="1" applyFill="1" applyBorder="1" applyAlignment="1">
      <alignment horizontal="center" vertical="center" readingOrder="2"/>
    </xf>
    <xf numFmtId="3" fontId="0" fillId="0" borderId="4" xfId="0" applyNumberFormat="1" applyBorder="1" applyAlignment="1">
      <alignment horizontal="center"/>
    </xf>
    <xf numFmtId="0" fontId="3" fillId="2" borderId="28" xfId="0" applyFont="1" applyFill="1" applyBorder="1" applyAlignment="1">
      <alignment horizontal="center" vertical="center" wrapText="1" readingOrder="2"/>
    </xf>
    <xf numFmtId="3" fontId="0" fillId="0" borderId="31" xfId="0" applyNumberFormat="1" applyBorder="1" applyAlignment="1">
      <alignment horizontal="center"/>
    </xf>
    <xf numFmtId="0" fontId="1" fillId="2" borderId="28" xfId="0" applyFont="1" applyFill="1" applyBorder="1" applyAlignment="1">
      <alignment horizontal="center" vertical="top" wrapText="1" readingOrder="2"/>
    </xf>
    <xf numFmtId="3" fontId="2" fillId="3" borderId="1" xfId="0" applyNumberFormat="1" applyFont="1" applyFill="1" applyBorder="1" applyAlignment="1">
      <alignment horizontal="center" vertical="top" wrapText="1" readingOrder="2"/>
    </xf>
    <xf numFmtId="3" fontId="0" fillId="0" borderId="1" xfId="0" applyNumberFormat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0" fillId="0" borderId="31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3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7" fillId="0" borderId="0" xfId="0" applyFont="1" applyAlignment="1">
      <alignment horizontal="center" wrapText="1"/>
    </xf>
    <xf numFmtId="165" fontId="0" fillId="0" borderId="0" xfId="0" applyNumberFormat="1" applyProtection="1">
      <protection locked="0"/>
    </xf>
    <xf numFmtId="165" fontId="6" fillId="2" borderId="26" xfId="0" applyNumberFormat="1" applyFont="1" applyFill="1" applyBorder="1" applyAlignment="1" applyProtection="1">
      <alignment horizontal="center" vertical="center" wrapText="1" readingOrder="2"/>
      <protection locked="0"/>
    </xf>
    <xf numFmtId="165" fontId="0" fillId="0" borderId="1" xfId="0" applyNumberFormat="1" applyBorder="1" applyProtection="1">
      <protection locked="0"/>
    </xf>
    <xf numFmtId="165" fontId="0" fillId="0" borderId="31" xfId="0" applyNumberFormat="1" applyBorder="1" applyProtection="1">
      <protection locked="0"/>
    </xf>
    <xf numFmtId="165" fontId="6" fillId="2" borderId="18" xfId="0" applyNumberFormat="1" applyFont="1" applyFill="1" applyBorder="1" applyAlignment="1" applyProtection="1">
      <alignment horizontal="center" vertical="center" wrapText="1" readingOrder="2"/>
      <protection locked="0"/>
    </xf>
    <xf numFmtId="166" fontId="0" fillId="0" borderId="0" xfId="0" applyNumberFormat="1"/>
    <xf numFmtId="166" fontId="6" fillId="2" borderId="27" xfId="0" applyNumberFormat="1" applyFont="1" applyFill="1" applyBorder="1" applyAlignment="1">
      <alignment horizontal="center" vertical="center" wrapText="1" readingOrder="2"/>
    </xf>
    <xf numFmtId="166" fontId="0" fillId="0" borderId="29" xfId="0" applyNumberFormat="1" applyBorder="1" applyAlignment="1">
      <alignment horizontal="center"/>
    </xf>
    <xf numFmtId="166" fontId="0" fillId="0" borderId="32" xfId="0" applyNumberFormat="1" applyBorder="1" applyAlignment="1">
      <alignment horizontal="center"/>
    </xf>
    <xf numFmtId="166" fontId="6" fillId="2" borderId="19" xfId="0" applyNumberFormat="1" applyFont="1" applyFill="1" applyBorder="1" applyAlignment="1">
      <alignment horizontal="center" vertical="center" wrapText="1" readingOrder="2"/>
    </xf>
    <xf numFmtId="166" fontId="0" fillId="0" borderId="34" xfId="0" applyNumberFormat="1" applyBorder="1" applyAlignment="1">
      <alignment horizontal="center"/>
    </xf>
    <xf numFmtId="166" fontId="7" fillId="0" borderId="24" xfId="0" applyNumberFormat="1" applyFont="1" applyBorder="1" applyAlignment="1">
      <alignment horizontal="center"/>
    </xf>
    <xf numFmtId="166" fontId="0" fillId="0" borderId="35" xfId="0" applyNumberFormat="1" applyBorder="1" applyAlignment="1">
      <alignment horizontal="center"/>
    </xf>
    <xf numFmtId="166" fontId="7" fillId="0" borderId="14" xfId="0" applyNumberFormat="1" applyFont="1" applyBorder="1" applyAlignment="1">
      <alignment horizontal="center"/>
    </xf>
    <xf numFmtId="166" fontId="7" fillId="0" borderId="0" xfId="0" applyNumberFormat="1" applyFont="1" applyAlignment="1">
      <alignment horizontal="center"/>
    </xf>
    <xf numFmtId="0" fontId="0" fillId="0" borderId="36" xfId="0" applyBorder="1"/>
    <xf numFmtId="0" fontId="0" fillId="3" borderId="8" xfId="0" applyFill="1" applyBorder="1" applyAlignment="1">
      <alignment horizontal="center" vertical="center"/>
    </xf>
    <xf numFmtId="165" fontId="0" fillId="0" borderId="8" xfId="0" applyNumberFormat="1" applyBorder="1" applyProtection="1">
      <protection locked="0"/>
    </xf>
    <xf numFmtId="0" fontId="5" fillId="2" borderId="28" xfId="0" applyFont="1" applyFill="1" applyBorder="1" applyAlignment="1">
      <alignment horizontal="center" vertical="center" wrapText="1" readingOrder="2"/>
    </xf>
    <xf numFmtId="165" fontId="14" fillId="0" borderId="1" xfId="0" applyNumberFormat="1" applyFont="1" applyBorder="1" applyProtection="1">
      <protection locked="0"/>
    </xf>
    <xf numFmtId="0" fontId="16" fillId="2" borderId="28" xfId="0" applyFont="1" applyFill="1" applyBorder="1" applyAlignment="1">
      <alignment horizontal="center" vertical="center" wrapText="1" readingOrder="2"/>
    </xf>
    <xf numFmtId="3" fontId="15" fillId="3" borderId="1" xfId="0" applyNumberFormat="1" applyFont="1" applyFill="1" applyBorder="1" applyAlignment="1">
      <alignment horizontal="center" vertical="center" wrapText="1" readingOrder="2"/>
    </xf>
    <xf numFmtId="3" fontId="14" fillId="0" borderId="1" xfId="0" applyNumberFormat="1" applyFont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 wrapText="1" readingOrder="2"/>
    </xf>
    <xf numFmtId="0" fontId="1" fillId="2" borderId="38" xfId="0" applyFont="1" applyFill="1" applyBorder="1" applyAlignment="1">
      <alignment horizontal="center" vertical="center" wrapText="1" readingOrder="2"/>
    </xf>
    <xf numFmtId="0" fontId="6" fillId="2" borderId="38" xfId="0" applyFont="1" applyFill="1" applyBorder="1" applyAlignment="1">
      <alignment horizontal="center" vertical="center" wrapText="1" readingOrder="2"/>
    </xf>
    <xf numFmtId="165" fontId="6" fillId="2" borderId="38" xfId="0" applyNumberFormat="1" applyFont="1" applyFill="1" applyBorder="1" applyAlignment="1" applyProtection="1">
      <alignment horizontal="center" vertical="center" wrapText="1" readingOrder="2"/>
      <protection locked="0"/>
    </xf>
    <xf numFmtId="166" fontId="6" fillId="2" borderId="39" xfId="0" applyNumberFormat="1" applyFont="1" applyFill="1" applyBorder="1" applyAlignment="1">
      <alignment horizontal="center" vertical="center" wrapText="1" readingOrder="2"/>
    </xf>
    <xf numFmtId="0" fontId="16" fillId="2" borderId="25" xfId="0" applyFont="1" applyFill="1" applyBorder="1" applyAlignment="1">
      <alignment horizontal="center" vertical="center" wrapText="1" readingOrder="2"/>
    </xf>
    <xf numFmtId="3" fontId="15" fillId="3" borderId="26" xfId="0" applyNumberFormat="1" applyFont="1" applyFill="1" applyBorder="1" applyAlignment="1">
      <alignment horizontal="center" vertical="center" wrapText="1" readingOrder="2"/>
    </xf>
    <xf numFmtId="0" fontId="14" fillId="3" borderId="26" xfId="0" applyFont="1" applyFill="1" applyBorder="1" applyAlignment="1">
      <alignment horizontal="center" vertical="center"/>
    </xf>
    <xf numFmtId="3" fontId="14" fillId="0" borderId="26" xfId="0" applyNumberFormat="1" applyFont="1" applyBorder="1" applyAlignment="1">
      <alignment horizontal="center" vertical="center"/>
    </xf>
    <xf numFmtId="165" fontId="17" fillId="0" borderId="26" xfId="0" applyNumberFormat="1" applyFont="1" applyBorder="1" applyAlignment="1" applyProtection="1">
      <alignment horizontal="center" vertical="center" wrapText="1" readingOrder="2"/>
      <protection locked="0"/>
    </xf>
    <xf numFmtId="0" fontId="14" fillId="0" borderId="26" xfId="0" applyFont="1" applyBorder="1" applyAlignment="1">
      <alignment horizontal="center"/>
    </xf>
    <xf numFmtId="166" fontId="14" fillId="0" borderId="27" xfId="0" applyNumberFormat="1" applyFont="1" applyBorder="1" applyAlignment="1">
      <alignment horizontal="center"/>
    </xf>
    <xf numFmtId="0" fontId="19" fillId="0" borderId="0" xfId="0" applyFont="1"/>
    <xf numFmtId="0" fontId="1" fillId="2" borderId="1" xfId="0" applyFont="1" applyFill="1" applyBorder="1" applyAlignment="1">
      <alignment horizontal="center" vertical="center" wrapText="1" readingOrder="2"/>
    </xf>
    <xf numFmtId="166" fontId="0" fillId="0" borderId="1" xfId="0" applyNumberFormat="1" applyBorder="1" applyAlignment="1">
      <alignment horizontal="center"/>
    </xf>
    <xf numFmtId="0" fontId="20" fillId="2" borderId="1" xfId="0" applyFont="1" applyFill="1" applyBorder="1" applyAlignment="1">
      <alignment horizontal="center" vertical="center" wrapText="1"/>
    </xf>
    <xf numFmtId="166" fontId="13" fillId="0" borderId="0" xfId="0" applyNumberFormat="1" applyFont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</cellXfs>
  <cellStyles count="2">
    <cellStyle name="Comma" xfId="1" builtinId="3"/>
    <cellStyle name="Normal" xfId="0" builtinId="0"/>
  </cellStyles>
  <dxfs count="24">
    <dxf>
      <numFmt numFmtId="0" formatCode="General"/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 * #,##0_ ;_ * \-#,##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righ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טבלה14" displayName="טבלה14" ref="A1:M27" totalsRowShown="0" headerRowDxfId="15" headerRowBorderDxfId="14" tableBorderDxfId="13">
  <autoFilter ref="A1:M27" xr:uid="{00000000-0009-0000-0100-000003000000}"/>
  <tableColumns count="13">
    <tableColumn id="1" xr3:uid="{00000000-0010-0000-0000-000001000000}" name="שם העובד" dataDxfId="12"/>
    <tableColumn id="2" xr3:uid="{00000000-0010-0000-0000-000002000000}" name="תפקיד" dataDxfId="11"/>
    <tableColumn id="3" xr3:uid="{00000000-0010-0000-0000-000003000000}" name="סוג הרכב" dataDxfId="10"/>
    <tableColumn id="12" xr3:uid="{00000000-0010-0000-0000-00000C000000}" name="עמודה2" dataDxfId="9"/>
    <tableColumn id="4" xr3:uid="{00000000-0010-0000-0000-000004000000}" name="חברה מספקת" dataDxfId="8"/>
    <tableColumn id="5" xr3:uid="{00000000-0010-0000-0000-000005000000}" name="נפח מנוע" dataDxfId="7"/>
    <tableColumn id="6" xr3:uid="{00000000-0010-0000-0000-000006000000}" name="אוטומטי/ ידני" dataDxfId="6"/>
    <tableColumn id="7" xr3:uid="{00000000-0010-0000-0000-000007000000}" name="ק&quot;מ לשנה" dataDxfId="5"/>
    <tableColumn id="8" xr3:uid="{00000000-0010-0000-0000-000008000000}" name="שווי הרכב" dataDxfId="4"/>
    <tableColumn id="9" xr3:uid="{00000000-0010-0000-0000-000009000000}" name="מחיר לחודש כולל מע&quot;מ ועמלת משכ&quot;ל" dataDxfId="3" dataCellStyle="Comma"/>
    <tableColumn id="11" xr3:uid="{00000000-0010-0000-0000-00000B000000}" name="עלות לשנה" dataDxfId="2">
      <calculatedColumnFormula>+J2*12</calculatedColumnFormula>
    </tableColumn>
    <tableColumn id="14" xr3:uid="{00000000-0010-0000-0000-00000E000000}" name="תאריך פרוטוקול ועדת השלושה" dataDxfId="1"/>
    <tableColumn id="10" xr3:uid="{00000000-0010-0000-0000-00000A000000}" name="עמודה1" dataDxfId="0">
      <calculatedColumnFormula>טבלה14[[#This Row],[מחיר לחודש כולל מע"מ ועמלת משכ"ל]]/1.045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3"/>
  <sheetViews>
    <sheetView rightToLeft="1" tabSelected="1" zoomScaleNormal="100" zoomScaleSheetLayoutView="100" workbookViewId="0">
      <selection activeCell="B55" sqref="B55"/>
    </sheetView>
  </sheetViews>
  <sheetFormatPr defaultColWidth="9" defaultRowHeight="14.25" x14ac:dyDescent="0.2"/>
  <cols>
    <col min="2" max="2" width="47.5" customWidth="1"/>
    <col min="4" max="4" width="18.375" customWidth="1"/>
    <col min="6" max="6" width="14.125" customWidth="1"/>
    <col min="7" max="7" width="14" style="124" customWidth="1"/>
    <col min="8" max="8" width="20.375" customWidth="1"/>
    <col min="9" max="9" width="19.625" style="129" customWidth="1"/>
    <col min="10" max="16384" width="9" style="79"/>
  </cols>
  <sheetData>
    <row r="1" spans="2:9" x14ac:dyDescent="0.2">
      <c r="C1" s="159"/>
    </row>
    <row r="2" spans="2:9" x14ac:dyDescent="0.2">
      <c r="C2" t="s">
        <v>220</v>
      </c>
    </row>
    <row r="3" spans="2:9" ht="15" thickBot="1" x14ac:dyDescent="0.25"/>
    <row r="4" spans="2:9" ht="24" customHeight="1" thickBot="1" x14ac:dyDescent="0.3">
      <c r="B4" s="80" t="s">
        <v>191</v>
      </c>
      <c r="C4" s="81"/>
      <c r="D4" s="81"/>
      <c r="E4" s="81"/>
      <c r="F4" s="82"/>
    </row>
    <row r="5" spans="2:9" ht="15" customHeight="1" thickBot="1" x14ac:dyDescent="0.3">
      <c r="B5" s="83"/>
      <c r="C5" s="84" t="s">
        <v>195</v>
      </c>
      <c r="D5" s="84"/>
      <c r="E5" s="84"/>
      <c r="F5" s="85"/>
    </row>
    <row r="6" spans="2:9" ht="15" thickBot="1" x14ac:dyDescent="0.25"/>
    <row r="7" spans="2:9" ht="75.75" thickBot="1" x14ac:dyDescent="0.25">
      <c r="B7" s="147" t="s">
        <v>0</v>
      </c>
      <c r="C7" s="148" t="s">
        <v>1</v>
      </c>
      <c r="D7" s="148" t="s">
        <v>215</v>
      </c>
      <c r="E7" s="149" t="s">
        <v>205</v>
      </c>
      <c r="F7" s="149" t="s">
        <v>188</v>
      </c>
      <c r="G7" s="150" t="s">
        <v>207</v>
      </c>
      <c r="H7" s="149" t="s">
        <v>202</v>
      </c>
      <c r="I7" s="151" t="s">
        <v>204</v>
      </c>
    </row>
    <row r="8" spans="2:9" ht="18.75" x14ac:dyDescent="0.2">
      <c r="B8" s="152" t="s">
        <v>217</v>
      </c>
      <c r="C8" s="153" t="s">
        <v>2</v>
      </c>
      <c r="D8" s="153" t="s">
        <v>21</v>
      </c>
      <c r="E8" s="154">
        <v>1</v>
      </c>
      <c r="F8" s="155">
        <v>102900</v>
      </c>
      <c r="G8" s="156"/>
      <c r="H8" s="157">
        <f>G8*F8</f>
        <v>0</v>
      </c>
      <c r="I8" s="158">
        <f>H8*E8</f>
        <v>0</v>
      </c>
    </row>
    <row r="9" spans="2:9" ht="16.5" thickBot="1" x14ac:dyDescent="0.25">
      <c r="B9" s="93" t="s">
        <v>26</v>
      </c>
      <c r="C9" s="94" t="s">
        <v>2</v>
      </c>
      <c r="D9" s="94" t="s">
        <v>21</v>
      </c>
      <c r="E9" s="95">
        <v>1</v>
      </c>
      <c r="F9" s="96">
        <v>105900</v>
      </c>
      <c r="G9" s="127"/>
      <c r="H9" s="118">
        <f t="shared" ref="H9" si="0">G9*F9</f>
        <v>0</v>
      </c>
      <c r="I9" s="132">
        <f t="shared" ref="I9" si="1">H9*E9</f>
        <v>0</v>
      </c>
    </row>
    <row r="10" spans="2:9" ht="16.5" customHeight="1" thickBot="1" x14ac:dyDescent="0.3">
      <c r="B10" s="97"/>
      <c r="C10" s="98"/>
      <c r="D10" s="98"/>
      <c r="E10" s="99"/>
      <c r="F10" s="100"/>
      <c r="H10" s="120" t="s">
        <v>203</v>
      </c>
      <c r="I10" s="135">
        <f>SUM(I8:I9)</f>
        <v>0</v>
      </c>
    </row>
    <row r="11" spans="2:9" ht="16.5" thickBot="1" x14ac:dyDescent="0.25">
      <c r="B11" s="97"/>
      <c r="C11" s="98"/>
      <c r="D11" s="97"/>
      <c r="F11" s="100"/>
    </row>
    <row r="12" spans="2:9" ht="18.75" thickBot="1" x14ac:dyDescent="0.3">
      <c r="B12" s="80" t="s">
        <v>3</v>
      </c>
      <c r="C12" s="81"/>
      <c r="D12" s="81"/>
      <c r="E12" s="80"/>
      <c r="F12" s="82"/>
    </row>
    <row r="13" spans="2:9" ht="15.75" thickBot="1" x14ac:dyDescent="0.3">
      <c r="B13" s="83"/>
      <c r="C13" s="84" t="s">
        <v>196</v>
      </c>
      <c r="D13" s="84"/>
      <c r="E13" s="84"/>
      <c r="F13" s="85"/>
    </row>
    <row r="14" spans="2:9" ht="15" thickBot="1" x14ac:dyDescent="0.25"/>
    <row r="15" spans="2:9" ht="75.75" thickBot="1" x14ac:dyDescent="0.25">
      <c r="B15" s="101" t="s">
        <v>0</v>
      </c>
      <c r="C15" s="102" t="s">
        <v>1</v>
      </c>
      <c r="D15" s="102" t="s">
        <v>215</v>
      </c>
      <c r="E15" s="103" t="s">
        <v>205</v>
      </c>
      <c r="F15" s="103" t="s">
        <v>188</v>
      </c>
      <c r="G15" s="128" t="s">
        <v>207</v>
      </c>
      <c r="H15" s="103" t="s">
        <v>202</v>
      </c>
      <c r="I15" s="133" t="s">
        <v>204</v>
      </c>
    </row>
    <row r="16" spans="2:9" ht="15.75" x14ac:dyDescent="0.2">
      <c r="B16" s="89" t="s">
        <v>32</v>
      </c>
      <c r="C16" s="90" t="s">
        <v>2</v>
      </c>
      <c r="D16" s="90" t="s">
        <v>21</v>
      </c>
      <c r="E16" s="91">
        <v>1</v>
      </c>
      <c r="F16" s="92">
        <v>121900</v>
      </c>
      <c r="G16" s="126"/>
      <c r="H16" s="5">
        <f t="shared" ref="H16:H17" si="2">G16*F16</f>
        <v>0</v>
      </c>
      <c r="I16" s="131">
        <f t="shared" ref="I16:I17" si="3">H16*E16</f>
        <v>0</v>
      </c>
    </row>
    <row r="17" spans="2:9" ht="16.5" thickBot="1" x14ac:dyDescent="0.25">
      <c r="B17" s="107" t="s">
        <v>29</v>
      </c>
      <c r="C17" s="94" t="s">
        <v>2</v>
      </c>
      <c r="D17" s="94" t="s">
        <v>22</v>
      </c>
      <c r="E17" s="95">
        <v>1</v>
      </c>
      <c r="F17" s="96">
        <v>158900</v>
      </c>
      <c r="G17" s="127"/>
      <c r="H17" s="118">
        <f t="shared" si="2"/>
        <v>0</v>
      </c>
      <c r="I17" s="132">
        <f t="shared" si="3"/>
        <v>0</v>
      </c>
    </row>
    <row r="18" spans="2:9" ht="15.75" thickBot="1" x14ac:dyDescent="0.3">
      <c r="E18" s="108"/>
      <c r="H18" s="120" t="s">
        <v>206</v>
      </c>
      <c r="I18" s="135">
        <f>SUM(I16:I17)</f>
        <v>0</v>
      </c>
    </row>
    <row r="20" spans="2:9" ht="15" thickBot="1" x14ac:dyDescent="0.25"/>
    <row r="21" spans="2:9" ht="18.75" thickBot="1" x14ac:dyDescent="0.3">
      <c r="B21" s="80" t="s">
        <v>14</v>
      </c>
      <c r="C21" s="81"/>
      <c r="D21" s="81"/>
      <c r="E21" s="81"/>
      <c r="F21" s="82"/>
    </row>
    <row r="22" spans="2:9" ht="15.75" thickBot="1" x14ac:dyDescent="0.3">
      <c r="B22" s="83"/>
      <c r="C22" s="84" t="s">
        <v>197</v>
      </c>
      <c r="D22" s="84"/>
      <c r="E22" s="84"/>
      <c r="F22" s="85"/>
    </row>
    <row r="23" spans="2:9" ht="15" thickBot="1" x14ac:dyDescent="0.25"/>
    <row r="24" spans="2:9" ht="75.75" thickBot="1" x14ac:dyDescent="0.25">
      <c r="B24" s="101" t="s">
        <v>0</v>
      </c>
      <c r="C24" s="102" t="s">
        <v>1</v>
      </c>
      <c r="D24" s="102" t="s">
        <v>215</v>
      </c>
      <c r="E24" s="103" t="s">
        <v>205</v>
      </c>
      <c r="F24" s="103" t="s">
        <v>188</v>
      </c>
      <c r="G24" s="128" t="s">
        <v>207</v>
      </c>
      <c r="H24" s="103" t="s">
        <v>202</v>
      </c>
      <c r="I24" s="133" t="s">
        <v>204</v>
      </c>
    </row>
    <row r="25" spans="2:9" ht="15.75" x14ac:dyDescent="0.2">
      <c r="B25" s="109" t="s">
        <v>231</v>
      </c>
      <c r="C25" s="104" t="s">
        <v>2</v>
      </c>
      <c r="D25" s="90" t="s">
        <v>22</v>
      </c>
      <c r="E25" s="105">
        <v>1</v>
      </c>
      <c r="F25" s="106">
        <v>169900</v>
      </c>
      <c r="G25" s="126"/>
      <c r="H25" s="119">
        <f>G25*F25</f>
        <v>0</v>
      </c>
      <c r="I25" s="134">
        <f>H25*E25</f>
        <v>0</v>
      </c>
    </row>
    <row r="26" spans="2:9" ht="15.75" x14ac:dyDescent="0.2">
      <c r="B26" s="109" t="s">
        <v>227</v>
      </c>
      <c r="C26" s="104" t="s">
        <v>2</v>
      </c>
      <c r="D26" s="90" t="s">
        <v>22</v>
      </c>
      <c r="E26" s="105">
        <v>0</v>
      </c>
      <c r="F26" s="106">
        <v>180359</v>
      </c>
      <c r="G26" s="126"/>
      <c r="H26" s="119"/>
      <c r="I26" s="134"/>
    </row>
    <row r="27" spans="2:9" ht="15.75" x14ac:dyDescent="0.2">
      <c r="B27" s="89" t="s">
        <v>232</v>
      </c>
      <c r="C27" s="90" t="s">
        <v>2</v>
      </c>
      <c r="D27" s="90" t="s">
        <v>21</v>
      </c>
      <c r="E27" s="91">
        <v>1</v>
      </c>
      <c r="F27" s="92">
        <v>167990</v>
      </c>
      <c r="G27" s="126"/>
      <c r="H27" s="5">
        <f t="shared" ref="H27:H28" si="4">G27*F27</f>
        <v>0</v>
      </c>
      <c r="I27" s="131">
        <f t="shared" ref="I27:I28" si="5">H27*E27</f>
        <v>0</v>
      </c>
    </row>
    <row r="28" spans="2:9" ht="15.75" x14ac:dyDescent="0.2">
      <c r="B28" s="89" t="s">
        <v>31</v>
      </c>
      <c r="C28" s="90" t="s">
        <v>2</v>
      </c>
      <c r="D28" s="90" t="s">
        <v>22</v>
      </c>
      <c r="E28" s="91">
        <v>1</v>
      </c>
      <c r="F28" s="92">
        <v>168900</v>
      </c>
      <c r="G28" s="126"/>
      <c r="H28" s="5">
        <f t="shared" si="4"/>
        <v>0</v>
      </c>
      <c r="I28" s="131">
        <f t="shared" si="5"/>
        <v>0</v>
      </c>
    </row>
    <row r="29" spans="2:9" ht="15.75" thickBot="1" x14ac:dyDescent="0.3">
      <c r="E29" s="108"/>
      <c r="H29" s="120" t="s">
        <v>208</v>
      </c>
      <c r="I29" s="135">
        <f>SUM(I25:I28)</f>
        <v>0</v>
      </c>
    </row>
    <row r="31" spans="2:9" ht="15" thickBot="1" x14ac:dyDescent="0.25"/>
    <row r="32" spans="2:9" ht="18.75" thickBot="1" x14ac:dyDescent="0.3">
      <c r="B32" s="80" t="s">
        <v>23</v>
      </c>
      <c r="C32" s="81"/>
      <c r="D32" s="81"/>
      <c r="E32" s="80"/>
      <c r="F32" s="82"/>
    </row>
    <row r="33" spans="2:10" ht="18.75" thickBot="1" x14ac:dyDescent="0.3">
      <c r="B33" s="80"/>
      <c r="C33" s="84" t="s">
        <v>199</v>
      </c>
      <c r="D33" s="84"/>
      <c r="E33" s="84"/>
      <c r="F33" s="85"/>
    </row>
    <row r="34" spans="2:10" ht="15" thickBot="1" x14ac:dyDescent="0.25"/>
    <row r="35" spans="2:10" ht="169.5" thickBot="1" x14ac:dyDescent="0.25">
      <c r="B35" s="101" t="s">
        <v>0</v>
      </c>
      <c r="C35" s="102" t="s">
        <v>1</v>
      </c>
      <c r="D35" s="102" t="s">
        <v>214</v>
      </c>
      <c r="E35" s="103" t="s">
        <v>205</v>
      </c>
      <c r="F35" s="103" t="s">
        <v>188</v>
      </c>
      <c r="G35" s="103" t="s">
        <v>224</v>
      </c>
      <c r="H35" s="128" t="s">
        <v>207</v>
      </c>
      <c r="I35" s="103" t="s">
        <v>202</v>
      </c>
      <c r="J35" s="133" t="s">
        <v>204</v>
      </c>
    </row>
    <row r="36" spans="2:10" ht="15.75" x14ac:dyDescent="0.2">
      <c r="B36" s="110" t="s">
        <v>223</v>
      </c>
      <c r="C36" s="90" t="s">
        <v>2</v>
      </c>
      <c r="D36" s="90" t="s">
        <v>23</v>
      </c>
      <c r="E36" s="105">
        <v>1</v>
      </c>
      <c r="F36" s="111">
        <v>165880</v>
      </c>
      <c r="G36" s="111">
        <v>520</v>
      </c>
      <c r="H36" s="126"/>
      <c r="I36" s="119">
        <f t="shared" ref="I36:I39" si="6">H36*F36</f>
        <v>0</v>
      </c>
      <c r="J36" s="134">
        <f t="shared" ref="J36:J39" si="7">I36*E36</f>
        <v>0</v>
      </c>
    </row>
    <row r="37" spans="2:10" ht="15.75" x14ac:dyDescent="0.2">
      <c r="B37" s="112" t="s">
        <v>233</v>
      </c>
      <c r="C37" s="90" t="s">
        <v>2</v>
      </c>
      <c r="D37" s="90" t="s">
        <v>23</v>
      </c>
      <c r="E37" s="91">
        <v>1</v>
      </c>
      <c r="F37" s="15">
        <v>151900</v>
      </c>
      <c r="G37" s="15">
        <v>430</v>
      </c>
      <c r="H37" s="126"/>
      <c r="I37" s="5">
        <f t="shared" si="6"/>
        <v>0</v>
      </c>
      <c r="J37" s="131">
        <f t="shared" si="7"/>
        <v>0</v>
      </c>
    </row>
    <row r="38" spans="2:10" ht="15.75" x14ac:dyDescent="0.2">
      <c r="B38" s="142" t="s">
        <v>221</v>
      </c>
      <c r="C38" s="90" t="s">
        <v>2</v>
      </c>
      <c r="D38" s="90" t="s">
        <v>23</v>
      </c>
      <c r="E38" s="140">
        <v>1</v>
      </c>
      <c r="F38" s="37">
        <v>161900</v>
      </c>
      <c r="G38" s="37">
        <v>430</v>
      </c>
      <c r="H38" s="141"/>
      <c r="I38" s="122">
        <f t="shared" si="6"/>
        <v>0</v>
      </c>
      <c r="J38" s="136">
        <f t="shared" si="7"/>
        <v>0</v>
      </c>
    </row>
    <row r="39" spans="2:10" ht="16.5" thickBot="1" x14ac:dyDescent="0.25">
      <c r="B39" s="93" t="s">
        <v>222</v>
      </c>
      <c r="C39" s="90" t="s">
        <v>2</v>
      </c>
      <c r="D39" s="90" t="s">
        <v>23</v>
      </c>
      <c r="E39" s="95">
        <v>1</v>
      </c>
      <c r="F39" s="113">
        <v>172900</v>
      </c>
      <c r="G39" s="113">
        <v>480</v>
      </c>
      <c r="H39" s="127"/>
      <c r="I39" s="118">
        <f t="shared" si="6"/>
        <v>0</v>
      </c>
      <c r="J39" s="132">
        <f t="shared" si="7"/>
        <v>0</v>
      </c>
    </row>
    <row r="40" spans="2:10" ht="15.75" thickBot="1" x14ac:dyDescent="0.3">
      <c r="E40" s="108"/>
      <c r="H40" s="120" t="s">
        <v>210</v>
      </c>
      <c r="I40" s="135">
        <f>SUM(J36:J39)</f>
        <v>0</v>
      </c>
    </row>
    <row r="43" spans="2:10" ht="15" thickBot="1" x14ac:dyDescent="0.25"/>
    <row r="44" spans="2:10" ht="18.75" thickBot="1" x14ac:dyDescent="0.3">
      <c r="B44" s="80" t="s">
        <v>194</v>
      </c>
      <c r="C44" s="81"/>
      <c r="D44" s="81"/>
      <c r="E44" s="80"/>
      <c r="F44" s="82"/>
    </row>
    <row r="45" spans="2:10" ht="18.75" thickBot="1" x14ac:dyDescent="0.3">
      <c r="B45" s="80"/>
      <c r="C45" s="84" t="s">
        <v>199</v>
      </c>
      <c r="D45" s="84"/>
      <c r="E45" s="84"/>
      <c r="F45" s="85"/>
    </row>
    <row r="46" spans="2:10" ht="15" thickBot="1" x14ac:dyDescent="0.25"/>
    <row r="47" spans="2:10" ht="75" x14ac:dyDescent="0.2">
      <c r="B47" s="86" t="s">
        <v>0</v>
      </c>
      <c r="C47" s="87" t="s">
        <v>1</v>
      </c>
      <c r="D47" s="87" t="s">
        <v>215</v>
      </c>
      <c r="E47" s="88" t="s">
        <v>205</v>
      </c>
      <c r="F47" s="88" t="s">
        <v>188</v>
      </c>
      <c r="G47" s="125" t="s">
        <v>207</v>
      </c>
      <c r="H47" s="88" t="s">
        <v>202</v>
      </c>
      <c r="I47" s="130" t="s">
        <v>204</v>
      </c>
    </row>
    <row r="48" spans="2:10" ht="15.75" x14ac:dyDescent="0.2">
      <c r="B48" s="89" t="s">
        <v>216</v>
      </c>
      <c r="C48" s="90" t="s">
        <v>2</v>
      </c>
      <c r="D48" s="90" t="s">
        <v>22</v>
      </c>
      <c r="E48" s="91">
        <v>1</v>
      </c>
      <c r="F48" s="92">
        <v>176990</v>
      </c>
      <c r="G48" s="126"/>
      <c r="H48" s="5">
        <f t="shared" ref="H48:H57" si="8">G48*F48</f>
        <v>0</v>
      </c>
      <c r="I48" s="131">
        <f t="shared" ref="I48:I57" si="9">H48*E48</f>
        <v>0</v>
      </c>
    </row>
    <row r="49" spans="2:9" ht="15.75" x14ac:dyDescent="0.2">
      <c r="B49" s="144" t="s">
        <v>19</v>
      </c>
      <c r="C49" s="145" t="s">
        <v>2</v>
      </c>
      <c r="D49" s="145" t="s">
        <v>22</v>
      </c>
      <c r="E49" s="91">
        <v>1</v>
      </c>
      <c r="F49" s="146">
        <v>178900</v>
      </c>
      <c r="G49" s="143"/>
      <c r="H49" s="5">
        <f t="shared" si="8"/>
        <v>0</v>
      </c>
      <c r="I49" s="131">
        <f t="shared" si="9"/>
        <v>0</v>
      </c>
    </row>
    <row r="50" spans="2:9" ht="15.75" x14ac:dyDescent="0.2">
      <c r="B50" s="144" t="s">
        <v>219</v>
      </c>
      <c r="C50" s="145" t="s">
        <v>2</v>
      </c>
      <c r="D50" s="145" t="s">
        <v>218</v>
      </c>
      <c r="E50" s="91">
        <v>1</v>
      </c>
      <c r="F50" s="146">
        <v>187900</v>
      </c>
      <c r="G50" s="143"/>
      <c r="H50" s="5">
        <f t="shared" si="8"/>
        <v>0</v>
      </c>
      <c r="I50" s="131">
        <f t="shared" si="9"/>
        <v>0</v>
      </c>
    </row>
    <row r="51" spans="2:9" ht="15.75" x14ac:dyDescent="0.2">
      <c r="B51" s="144" t="s">
        <v>225</v>
      </c>
      <c r="C51" s="145" t="s">
        <v>2</v>
      </c>
      <c r="D51" s="145" t="s">
        <v>218</v>
      </c>
      <c r="E51" s="91">
        <v>1</v>
      </c>
      <c r="F51" s="146">
        <v>189900</v>
      </c>
      <c r="G51" s="143"/>
      <c r="H51" s="5">
        <f t="shared" si="8"/>
        <v>0</v>
      </c>
      <c r="I51" s="131">
        <f t="shared" si="9"/>
        <v>0</v>
      </c>
    </row>
    <row r="52" spans="2:9" ht="15.75" x14ac:dyDescent="0.2">
      <c r="B52" s="89" t="s">
        <v>17</v>
      </c>
      <c r="C52" s="90" t="s">
        <v>2</v>
      </c>
      <c r="D52" s="90" t="s">
        <v>21</v>
      </c>
      <c r="E52" s="91">
        <v>1</v>
      </c>
      <c r="F52" s="92">
        <v>184990</v>
      </c>
      <c r="G52" s="126"/>
      <c r="H52" s="5">
        <f t="shared" si="8"/>
        <v>0</v>
      </c>
      <c r="I52" s="131">
        <f t="shared" si="9"/>
        <v>0</v>
      </c>
    </row>
    <row r="53" spans="2:9" ht="15.75" x14ac:dyDescent="0.2">
      <c r="B53" s="112" t="s">
        <v>33</v>
      </c>
      <c r="C53" s="90" t="s">
        <v>2</v>
      </c>
      <c r="D53" s="90" t="s">
        <v>21</v>
      </c>
      <c r="E53" s="91">
        <v>1</v>
      </c>
      <c r="F53" s="92">
        <v>150900</v>
      </c>
      <c r="G53" s="126"/>
      <c r="H53" s="5">
        <f t="shared" si="8"/>
        <v>0</v>
      </c>
      <c r="I53" s="131">
        <f t="shared" si="9"/>
        <v>0</v>
      </c>
    </row>
    <row r="54" spans="2:9" ht="17.25" customHeight="1" x14ac:dyDescent="0.2">
      <c r="B54" s="114" t="s">
        <v>27</v>
      </c>
      <c r="C54" s="115" t="s">
        <v>2</v>
      </c>
      <c r="D54" s="115" t="s">
        <v>21</v>
      </c>
      <c r="E54" s="91">
        <v>1</v>
      </c>
      <c r="F54" s="116">
        <v>209900</v>
      </c>
      <c r="G54" s="126"/>
      <c r="H54" s="5">
        <f t="shared" si="8"/>
        <v>0</v>
      </c>
      <c r="I54" s="131">
        <f t="shared" si="9"/>
        <v>0</v>
      </c>
    </row>
    <row r="55" spans="2:9" ht="15.75" x14ac:dyDescent="0.2">
      <c r="B55" s="89" t="s">
        <v>190</v>
      </c>
      <c r="C55" s="90" t="s">
        <v>2</v>
      </c>
      <c r="D55" s="90" t="s">
        <v>21</v>
      </c>
      <c r="E55" s="91">
        <v>5</v>
      </c>
      <c r="F55" s="92">
        <v>173900</v>
      </c>
      <c r="G55" s="126"/>
      <c r="H55" s="5">
        <f t="shared" si="8"/>
        <v>0</v>
      </c>
      <c r="I55" s="131">
        <f t="shared" si="9"/>
        <v>0</v>
      </c>
    </row>
    <row r="56" spans="2:9" ht="15.75" x14ac:dyDescent="0.2">
      <c r="B56" s="89" t="s">
        <v>25</v>
      </c>
      <c r="C56" s="90" t="s">
        <v>2</v>
      </c>
      <c r="D56" s="90" t="s">
        <v>22</v>
      </c>
      <c r="E56" s="91">
        <v>1</v>
      </c>
      <c r="F56" s="92">
        <v>209990</v>
      </c>
      <c r="G56" s="126"/>
      <c r="H56" s="5">
        <f t="shared" si="8"/>
        <v>0</v>
      </c>
      <c r="I56" s="131">
        <f t="shared" si="9"/>
        <v>0</v>
      </c>
    </row>
    <row r="57" spans="2:9" ht="15.75" x14ac:dyDescent="0.2">
      <c r="B57" s="89" t="s">
        <v>228</v>
      </c>
      <c r="C57" s="90" t="s">
        <v>2</v>
      </c>
      <c r="D57" s="90" t="s">
        <v>22</v>
      </c>
      <c r="E57" s="91">
        <v>2</v>
      </c>
      <c r="F57" s="92">
        <v>215900</v>
      </c>
      <c r="G57" s="126"/>
      <c r="H57" s="5">
        <f t="shared" si="8"/>
        <v>0</v>
      </c>
      <c r="I57" s="131">
        <f t="shared" si="9"/>
        <v>0</v>
      </c>
    </row>
    <row r="58" spans="2:9" ht="15.75" thickBot="1" x14ac:dyDescent="0.3">
      <c r="E58" s="108"/>
      <c r="H58" s="120" t="s">
        <v>209</v>
      </c>
      <c r="I58" s="135">
        <f>SUM(I48:I57)</f>
        <v>0</v>
      </c>
    </row>
    <row r="62" spans="2:9" ht="15" thickBot="1" x14ac:dyDescent="0.25"/>
    <row r="63" spans="2:9" ht="18.75" thickBot="1" x14ac:dyDescent="0.3">
      <c r="B63" s="80" t="s">
        <v>193</v>
      </c>
      <c r="C63" s="81"/>
      <c r="D63" s="81"/>
      <c r="E63" s="80"/>
      <c r="F63" s="82"/>
    </row>
    <row r="64" spans="2:9" ht="18.75" thickBot="1" x14ac:dyDescent="0.3">
      <c r="B64" s="80"/>
      <c r="C64" s="84" t="s">
        <v>201</v>
      </c>
      <c r="D64" s="84"/>
      <c r="E64" s="84"/>
      <c r="F64" s="85"/>
    </row>
    <row r="65" spans="2:9" ht="15" thickBot="1" x14ac:dyDescent="0.25"/>
    <row r="66" spans="2:9" ht="75.75" thickBot="1" x14ac:dyDescent="0.25">
      <c r="B66" s="101" t="s">
        <v>0</v>
      </c>
      <c r="C66" s="102" t="s">
        <v>1</v>
      </c>
      <c r="D66" s="102" t="s">
        <v>215</v>
      </c>
      <c r="E66" s="103" t="s">
        <v>205</v>
      </c>
      <c r="F66" s="103" t="s">
        <v>188</v>
      </c>
      <c r="G66" s="128" t="s">
        <v>207</v>
      </c>
      <c r="H66" s="103" t="s">
        <v>202</v>
      </c>
      <c r="I66" s="133" t="s">
        <v>204</v>
      </c>
    </row>
    <row r="67" spans="2:9" ht="18.75" customHeight="1" x14ac:dyDescent="0.2">
      <c r="B67" s="109" t="s">
        <v>30</v>
      </c>
      <c r="C67" s="104" t="s">
        <v>2</v>
      </c>
      <c r="D67" s="104" t="s">
        <v>21</v>
      </c>
      <c r="E67" s="105">
        <v>2</v>
      </c>
      <c r="F67" s="111">
        <v>176900</v>
      </c>
      <c r="G67" s="126"/>
      <c r="H67" s="119">
        <f t="shared" ref="H67" si="10">G67*F67</f>
        <v>0</v>
      </c>
      <c r="I67" s="134">
        <f t="shared" ref="I67" si="11">H67*E67</f>
        <v>0</v>
      </c>
    </row>
    <row r="68" spans="2:9" ht="24" customHeight="1" thickBot="1" x14ac:dyDescent="0.25">
      <c r="B68" s="93" t="s">
        <v>189</v>
      </c>
      <c r="C68" s="94" t="s">
        <v>2</v>
      </c>
      <c r="D68" s="94" t="s">
        <v>21</v>
      </c>
      <c r="E68" s="95">
        <v>1</v>
      </c>
      <c r="F68" s="113">
        <v>143990</v>
      </c>
      <c r="G68" s="127"/>
      <c r="H68" s="118">
        <f t="shared" ref="H68" si="12">G68*F68</f>
        <v>0</v>
      </c>
      <c r="I68" s="132">
        <f t="shared" ref="I68" si="13">H68*E68</f>
        <v>0</v>
      </c>
    </row>
    <row r="69" spans="2:9" ht="15.75" customHeight="1" thickBot="1" x14ac:dyDescent="0.3">
      <c r="E69" s="108"/>
      <c r="H69" s="139" t="s">
        <v>211</v>
      </c>
      <c r="I69" s="137">
        <f>SUM(I67:I68)</f>
        <v>0</v>
      </c>
    </row>
    <row r="73" spans="2:9" ht="15" thickBot="1" x14ac:dyDescent="0.25"/>
    <row r="74" spans="2:9" ht="18.75" thickBot="1" x14ac:dyDescent="0.3">
      <c r="B74" s="80" t="s">
        <v>192</v>
      </c>
      <c r="C74" s="81"/>
      <c r="D74" s="81"/>
      <c r="E74" s="80"/>
      <c r="F74" s="82"/>
    </row>
    <row r="75" spans="2:9" ht="18.75" thickBot="1" x14ac:dyDescent="0.3">
      <c r="B75" s="80"/>
      <c r="C75" s="84" t="s">
        <v>200</v>
      </c>
      <c r="D75" s="84"/>
      <c r="E75" s="84"/>
      <c r="F75" s="85"/>
    </row>
    <row r="76" spans="2:9" ht="15" thickBot="1" x14ac:dyDescent="0.25"/>
    <row r="77" spans="2:9" ht="75.75" thickBot="1" x14ac:dyDescent="0.25">
      <c r="B77" s="101" t="s">
        <v>0</v>
      </c>
      <c r="C77" s="102" t="s">
        <v>1</v>
      </c>
      <c r="D77" s="102" t="s">
        <v>215</v>
      </c>
      <c r="E77" s="103" t="s">
        <v>205</v>
      </c>
      <c r="F77" s="103" t="s">
        <v>188</v>
      </c>
      <c r="G77" s="128" t="s">
        <v>207</v>
      </c>
      <c r="H77" s="103" t="s">
        <v>202</v>
      </c>
      <c r="I77" s="133" t="s">
        <v>204</v>
      </c>
    </row>
    <row r="78" spans="2:9" ht="15.75" x14ac:dyDescent="0.2">
      <c r="B78" s="109" t="s">
        <v>18</v>
      </c>
      <c r="C78" s="104" t="s">
        <v>2</v>
      </c>
      <c r="D78" s="104" t="s">
        <v>21</v>
      </c>
      <c r="E78" s="105">
        <v>1</v>
      </c>
      <c r="F78" s="111">
        <v>304796</v>
      </c>
      <c r="G78" s="126"/>
      <c r="H78" s="119">
        <f t="shared" ref="H78" si="14">G78*F78</f>
        <v>0</v>
      </c>
      <c r="I78" s="134">
        <f t="shared" ref="I78" si="15">H78*E78</f>
        <v>0</v>
      </c>
    </row>
    <row r="79" spans="2:9" ht="16.5" thickBot="1" x14ac:dyDescent="0.25">
      <c r="B79" s="93" t="s">
        <v>28</v>
      </c>
      <c r="C79" s="94" t="s">
        <v>2</v>
      </c>
      <c r="D79" s="94" t="s">
        <v>21</v>
      </c>
      <c r="E79" s="95">
        <v>1</v>
      </c>
      <c r="F79" s="113">
        <v>275900</v>
      </c>
      <c r="G79" s="127"/>
      <c r="H79" s="118">
        <f t="shared" ref="H79" si="16">G79*F79</f>
        <v>0</v>
      </c>
      <c r="I79" s="132">
        <f t="shared" ref="I79" si="17">H79*E79</f>
        <v>0</v>
      </c>
    </row>
    <row r="80" spans="2:9" ht="15.75" thickBot="1" x14ac:dyDescent="0.3">
      <c r="E80" s="108"/>
      <c r="H80" s="121" t="s">
        <v>212</v>
      </c>
      <c r="I80" s="135">
        <f>SUM(I78:I79)</f>
        <v>0</v>
      </c>
    </row>
    <row r="81" spans="2:9" ht="15" thickBot="1" x14ac:dyDescent="0.25"/>
    <row r="82" spans="2:9" ht="18.75" thickBot="1" x14ac:dyDescent="0.3">
      <c r="B82" s="80" t="s">
        <v>4</v>
      </c>
      <c r="C82" s="81"/>
      <c r="D82" s="81"/>
      <c r="E82" s="80"/>
      <c r="F82" s="82"/>
    </row>
    <row r="83" spans="2:9" ht="18.75" thickBot="1" x14ac:dyDescent="0.3">
      <c r="B83" s="80"/>
      <c r="C83" s="84" t="s">
        <v>198</v>
      </c>
      <c r="D83" s="84"/>
      <c r="E83" s="84"/>
      <c r="F83" s="85"/>
    </row>
    <row r="84" spans="2:9" ht="15" thickBot="1" x14ac:dyDescent="0.25"/>
    <row r="85" spans="2:9" ht="75" x14ac:dyDescent="0.2">
      <c r="B85" s="147" t="s">
        <v>0</v>
      </c>
      <c r="C85" s="148" t="s">
        <v>1</v>
      </c>
      <c r="D85" s="148" t="s">
        <v>215</v>
      </c>
      <c r="E85" s="149" t="s">
        <v>205</v>
      </c>
      <c r="F85" s="149" t="s">
        <v>188</v>
      </c>
      <c r="G85" s="150" t="s">
        <v>207</v>
      </c>
      <c r="H85" s="149" t="s">
        <v>202</v>
      </c>
      <c r="I85" s="151" t="s">
        <v>204</v>
      </c>
    </row>
    <row r="86" spans="2:9" ht="15.75" x14ac:dyDescent="0.2">
      <c r="B86" s="160" t="s">
        <v>229</v>
      </c>
      <c r="C86" s="90" t="s">
        <v>2</v>
      </c>
      <c r="D86" s="90" t="s">
        <v>21</v>
      </c>
      <c r="E86" s="91">
        <v>1</v>
      </c>
      <c r="F86" s="15">
        <v>202490</v>
      </c>
      <c r="G86" s="126"/>
      <c r="H86" s="5">
        <f t="shared" ref="H86:H89" si="18">G86*F86</f>
        <v>0</v>
      </c>
      <c r="I86" s="161">
        <f t="shared" ref="I86:I89" si="19">H86*E86</f>
        <v>0</v>
      </c>
    </row>
    <row r="87" spans="2:9" ht="15.75" x14ac:dyDescent="0.2">
      <c r="B87" s="160" t="s">
        <v>24</v>
      </c>
      <c r="C87" s="90" t="s">
        <v>2</v>
      </c>
      <c r="D87" s="90" t="s">
        <v>22</v>
      </c>
      <c r="E87" s="91">
        <v>1</v>
      </c>
      <c r="F87" s="15">
        <v>214900</v>
      </c>
      <c r="G87" s="126"/>
      <c r="H87" s="5">
        <f t="shared" si="18"/>
        <v>0</v>
      </c>
      <c r="I87" s="161">
        <f t="shared" si="19"/>
        <v>0</v>
      </c>
    </row>
    <row r="88" spans="2:9" ht="15.75" x14ac:dyDescent="0.2">
      <c r="B88" s="162" t="s">
        <v>226</v>
      </c>
      <c r="C88" s="90" t="s">
        <v>2</v>
      </c>
      <c r="D88" s="90" t="s">
        <v>22</v>
      </c>
      <c r="E88" s="91">
        <v>1</v>
      </c>
      <c r="F88" s="15">
        <v>219990</v>
      </c>
      <c r="G88" s="126"/>
      <c r="H88" s="5">
        <f t="shared" si="18"/>
        <v>0</v>
      </c>
      <c r="I88" s="161">
        <f t="shared" si="19"/>
        <v>0</v>
      </c>
    </row>
    <row r="89" spans="2:9" ht="15.75" x14ac:dyDescent="0.2">
      <c r="B89" s="162" t="s">
        <v>230</v>
      </c>
      <c r="C89" s="90" t="s">
        <v>2</v>
      </c>
      <c r="D89" s="90" t="s">
        <v>22</v>
      </c>
      <c r="E89" s="91">
        <v>1</v>
      </c>
      <c r="F89" s="15">
        <v>234900</v>
      </c>
      <c r="G89" s="126"/>
      <c r="H89" s="5">
        <f t="shared" si="18"/>
        <v>0</v>
      </c>
      <c r="I89" s="161">
        <f t="shared" si="19"/>
        <v>0</v>
      </c>
    </row>
    <row r="90" spans="2:9" ht="15.75" thickBot="1" x14ac:dyDescent="0.3">
      <c r="E90" s="108"/>
      <c r="H90" s="121" t="s">
        <v>213</v>
      </c>
      <c r="I90" s="135">
        <f>SUM(I86:I88)</f>
        <v>0</v>
      </c>
    </row>
    <row r="91" spans="2:9" ht="15" x14ac:dyDescent="0.25">
      <c r="E91" s="108"/>
      <c r="H91" s="123"/>
      <c r="I91" s="138"/>
    </row>
    <row r="93" spans="2:9" ht="18" x14ac:dyDescent="0.25">
      <c r="B93" s="117"/>
      <c r="C93" s="163"/>
      <c r="D93" s="163"/>
    </row>
  </sheetData>
  <sheetProtection selectLockedCells="1"/>
  <mergeCells count="1">
    <mergeCell ref="C93:D93"/>
  </mergeCells>
  <phoneticPr fontId="18" type="noConversion"/>
  <conditionalFormatting sqref="G9">
    <cfRule type="cellIs" dxfId="23" priority="10" operator="greaterThan">
      <formula>0.0271</formula>
    </cfRule>
  </conditionalFormatting>
  <conditionalFormatting sqref="G16:G17">
    <cfRule type="cellIs" dxfId="22" priority="9" operator="greaterThan">
      <formula>2.9%</formula>
    </cfRule>
  </conditionalFormatting>
  <conditionalFormatting sqref="G25:G28">
    <cfRule type="cellIs" dxfId="21" priority="8" operator="greaterThan">
      <formula>2.46%</formula>
    </cfRule>
  </conditionalFormatting>
  <conditionalFormatting sqref="G48:G57">
    <cfRule type="cellIs" dxfId="20" priority="6" operator="greaterThan">
      <formula>2.58%</formula>
    </cfRule>
  </conditionalFormatting>
  <conditionalFormatting sqref="G67:G68">
    <cfRule type="cellIs" dxfId="19" priority="4" operator="greaterThan">
      <formula>3.02%</formula>
    </cfRule>
  </conditionalFormatting>
  <conditionalFormatting sqref="G78:G79">
    <cfRule type="cellIs" dxfId="18" priority="3" operator="greaterThan">
      <formula>2.99%</formula>
    </cfRule>
  </conditionalFormatting>
  <conditionalFormatting sqref="G86:G89">
    <cfRule type="cellIs" dxfId="17" priority="1" operator="greaterThan">
      <formula>2.68%</formula>
    </cfRule>
  </conditionalFormatting>
  <conditionalFormatting sqref="H36:H39">
    <cfRule type="cellIs" dxfId="16" priority="7" operator="greaterThan">
      <formula>2.63%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66" orientation="landscape" verticalDpi="300" r:id="rId1"/>
  <rowBreaks count="4" manualBreakCount="4">
    <brk id="19" max="16383" man="1"/>
    <brk id="42" max="16383" man="1"/>
    <brk id="59" max="16383" man="1"/>
    <brk id="7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rightToLeft="1" workbookViewId="0">
      <selection activeCell="F4" sqref="F4:F28"/>
    </sheetView>
  </sheetViews>
  <sheetFormatPr defaultRowHeight="14.25" x14ac:dyDescent="0.2"/>
  <cols>
    <col min="1" max="1" width="11.375" bestFit="1" customWidth="1"/>
    <col min="2" max="2" width="39.5" bestFit="1" customWidth="1"/>
    <col min="4" max="4" width="10.625" bestFit="1" customWidth="1"/>
    <col min="5" max="5" width="8.625" bestFit="1" customWidth="1"/>
    <col min="6" max="6" width="28.875" customWidth="1"/>
    <col min="7" max="7" width="8.5" bestFit="1" customWidth="1"/>
    <col min="11" max="11" width="9.875" bestFit="1" customWidth="1"/>
  </cols>
  <sheetData>
    <row r="1" spans="1:12" ht="75" x14ac:dyDescent="0.25">
      <c r="A1" s="58" t="s">
        <v>140</v>
      </c>
      <c r="B1" s="58" t="s">
        <v>36</v>
      </c>
      <c r="C1" s="58" t="s">
        <v>38</v>
      </c>
      <c r="D1" s="58" t="s">
        <v>39</v>
      </c>
      <c r="E1" s="58" t="s">
        <v>40</v>
      </c>
      <c r="F1" s="58"/>
      <c r="G1" s="58" t="s">
        <v>41</v>
      </c>
      <c r="H1" s="59" t="s">
        <v>141</v>
      </c>
      <c r="I1" s="59" t="s">
        <v>43</v>
      </c>
      <c r="J1" s="59" t="s">
        <v>44</v>
      </c>
      <c r="K1" s="59" t="s">
        <v>142</v>
      </c>
      <c r="L1" s="58" t="s">
        <v>46</v>
      </c>
    </row>
    <row r="2" spans="1:12" x14ac:dyDescent="0.2">
      <c r="A2" s="5" t="s">
        <v>143</v>
      </c>
      <c r="B2" s="60" t="s">
        <v>144</v>
      </c>
      <c r="C2" s="5">
        <v>1.9</v>
      </c>
      <c r="D2" s="5" t="s">
        <v>145</v>
      </c>
      <c r="E2" s="15">
        <v>30000</v>
      </c>
      <c r="F2" s="15" t="s">
        <v>175</v>
      </c>
      <c r="G2" s="15">
        <v>219900</v>
      </c>
      <c r="H2" s="61">
        <v>5758</v>
      </c>
      <c r="I2" s="62">
        <f t="shared" ref="I2:I31" si="0">H2/G2</f>
        <v>2.6184629376989541E-2</v>
      </c>
      <c r="J2" s="15">
        <f t="shared" ref="J2:J31" si="1">H2*12</f>
        <v>69096</v>
      </c>
      <c r="K2" s="63">
        <v>43251</v>
      </c>
      <c r="L2" s="5"/>
    </row>
    <row r="3" spans="1:12" x14ac:dyDescent="0.2">
      <c r="A3" s="5" t="s">
        <v>143</v>
      </c>
      <c r="B3" s="60" t="s">
        <v>146</v>
      </c>
      <c r="C3" s="5">
        <v>1.9</v>
      </c>
      <c r="D3" s="5" t="s">
        <v>145</v>
      </c>
      <c r="E3" s="15">
        <v>30000</v>
      </c>
      <c r="F3" s="15" t="s">
        <v>176</v>
      </c>
      <c r="G3" s="15">
        <v>234900</v>
      </c>
      <c r="H3" s="61">
        <v>5600</v>
      </c>
      <c r="I3" s="62">
        <f t="shared" si="0"/>
        <v>2.3839931885908897E-2</v>
      </c>
      <c r="J3" s="15">
        <f t="shared" si="1"/>
        <v>67200</v>
      </c>
      <c r="K3" s="63">
        <v>43251</v>
      </c>
      <c r="L3" s="5"/>
    </row>
    <row r="4" spans="1:12" x14ac:dyDescent="0.2">
      <c r="A4" s="5" t="s">
        <v>143</v>
      </c>
      <c r="B4" s="60" t="s">
        <v>147</v>
      </c>
      <c r="C4" s="5">
        <v>1.5</v>
      </c>
      <c r="D4" s="5"/>
      <c r="E4" s="15">
        <v>30000</v>
      </c>
      <c r="F4" s="15" t="s">
        <v>177</v>
      </c>
      <c r="G4" s="15">
        <v>105900</v>
      </c>
      <c r="H4" s="61">
        <v>2650</v>
      </c>
      <c r="I4" s="62">
        <f t="shared" si="0"/>
        <v>2.502360717658168E-2</v>
      </c>
      <c r="J4" s="15">
        <f t="shared" si="1"/>
        <v>31800</v>
      </c>
      <c r="K4" s="63">
        <v>43251</v>
      </c>
      <c r="L4" s="5"/>
    </row>
    <row r="5" spans="1:12" x14ac:dyDescent="0.2">
      <c r="A5" s="5" t="s">
        <v>143</v>
      </c>
      <c r="B5" s="60" t="s">
        <v>148</v>
      </c>
      <c r="C5" s="5">
        <v>1.8</v>
      </c>
      <c r="D5" s="5"/>
      <c r="E5" s="15">
        <v>30000</v>
      </c>
      <c r="F5" s="15" t="s">
        <v>178</v>
      </c>
      <c r="G5" s="15">
        <v>146900</v>
      </c>
      <c r="H5" s="61">
        <v>3450</v>
      </c>
      <c r="I5" s="62">
        <f t="shared" si="0"/>
        <v>2.3485364193328796E-2</v>
      </c>
      <c r="J5" s="15">
        <f t="shared" si="1"/>
        <v>41400</v>
      </c>
      <c r="K5" s="63">
        <v>43251</v>
      </c>
      <c r="L5" s="5"/>
    </row>
    <row r="6" spans="1:12" x14ac:dyDescent="0.2">
      <c r="A6" s="5" t="s">
        <v>143</v>
      </c>
      <c r="B6" s="60" t="s">
        <v>149</v>
      </c>
      <c r="C6" s="5">
        <v>2.5</v>
      </c>
      <c r="D6" s="5"/>
      <c r="E6" s="15">
        <v>30000</v>
      </c>
      <c r="F6" s="15" t="s">
        <v>179</v>
      </c>
      <c r="G6" s="15">
        <v>195000</v>
      </c>
      <c r="H6" s="61">
        <v>5050</v>
      </c>
      <c r="I6" s="62">
        <f t="shared" si="0"/>
        <v>2.5897435897435896E-2</v>
      </c>
      <c r="J6" s="15">
        <f t="shared" si="1"/>
        <v>60600</v>
      </c>
      <c r="K6" s="63">
        <v>43251</v>
      </c>
      <c r="L6" s="5"/>
    </row>
    <row r="7" spans="1:12" x14ac:dyDescent="0.2">
      <c r="A7" s="5" t="s">
        <v>143</v>
      </c>
      <c r="B7" s="60" t="s">
        <v>150</v>
      </c>
      <c r="C7" s="5">
        <v>1.6</v>
      </c>
      <c r="D7" s="5"/>
      <c r="E7" s="15">
        <v>30000</v>
      </c>
      <c r="F7" s="15" t="s">
        <v>180</v>
      </c>
      <c r="G7" s="15">
        <v>129990</v>
      </c>
      <c r="H7" s="61">
        <v>2800</v>
      </c>
      <c r="I7" s="62">
        <f t="shared" si="0"/>
        <v>2.1540118470651588E-2</v>
      </c>
      <c r="J7" s="15">
        <f t="shared" si="1"/>
        <v>33600</v>
      </c>
      <c r="K7" s="63">
        <v>43251</v>
      </c>
      <c r="L7" s="5"/>
    </row>
    <row r="8" spans="1:12" x14ac:dyDescent="0.2">
      <c r="A8" s="5" t="s">
        <v>143</v>
      </c>
      <c r="B8" s="64" t="s">
        <v>151</v>
      </c>
      <c r="C8" s="5">
        <v>1.25</v>
      </c>
      <c r="D8" s="5" t="s">
        <v>145</v>
      </c>
      <c r="E8" s="15">
        <v>30000</v>
      </c>
      <c r="F8" s="15" t="s">
        <v>181</v>
      </c>
      <c r="G8" s="15">
        <v>82900</v>
      </c>
      <c r="H8" s="15">
        <v>2040</v>
      </c>
      <c r="I8" s="65">
        <f t="shared" si="0"/>
        <v>2.4607961399276235E-2</v>
      </c>
      <c r="J8" s="15">
        <f t="shared" si="1"/>
        <v>24480</v>
      </c>
      <c r="K8" s="63">
        <v>43251</v>
      </c>
      <c r="L8" s="5"/>
    </row>
    <row r="9" spans="1:12" x14ac:dyDescent="0.2">
      <c r="A9" s="5" t="s">
        <v>143</v>
      </c>
      <c r="B9" s="60" t="s">
        <v>152</v>
      </c>
      <c r="C9" s="5">
        <v>1.6</v>
      </c>
      <c r="D9" s="5"/>
      <c r="E9" s="15">
        <v>30000</v>
      </c>
      <c r="F9" s="15" t="s">
        <v>178</v>
      </c>
      <c r="G9" s="15">
        <v>135900</v>
      </c>
      <c r="H9" s="61">
        <v>2950</v>
      </c>
      <c r="I9" s="62">
        <f t="shared" si="0"/>
        <v>2.1707137601177335E-2</v>
      </c>
      <c r="J9" s="15">
        <f t="shared" si="1"/>
        <v>35400</v>
      </c>
      <c r="K9" s="63">
        <v>43251</v>
      </c>
      <c r="L9" s="5"/>
    </row>
    <row r="10" spans="1:12" x14ac:dyDescent="0.2">
      <c r="A10" s="66" t="s">
        <v>143</v>
      </c>
      <c r="B10" s="67" t="s">
        <v>153</v>
      </c>
      <c r="C10" s="66">
        <v>1.6</v>
      </c>
      <c r="D10" s="66"/>
      <c r="E10" s="15">
        <v>30000</v>
      </c>
      <c r="F10" s="15" t="s">
        <v>182</v>
      </c>
      <c r="G10" s="68">
        <v>133500</v>
      </c>
      <c r="H10" s="69">
        <v>2711</v>
      </c>
      <c r="I10" s="70">
        <f t="shared" si="0"/>
        <v>2.0307116104868912E-2</v>
      </c>
      <c r="J10" s="68">
        <f t="shared" si="1"/>
        <v>32532</v>
      </c>
      <c r="K10" s="63">
        <v>43251</v>
      </c>
      <c r="L10" s="66"/>
    </row>
    <row r="11" spans="1:12" x14ac:dyDescent="0.2">
      <c r="A11" s="5" t="s">
        <v>143</v>
      </c>
      <c r="B11" s="60" t="s">
        <v>154</v>
      </c>
      <c r="C11" s="5">
        <v>1.6</v>
      </c>
      <c r="D11" s="5"/>
      <c r="E11" s="15">
        <v>30000</v>
      </c>
      <c r="F11" s="15" t="s">
        <v>183</v>
      </c>
      <c r="G11" s="15">
        <v>142900</v>
      </c>
      <c r="H11" s="61">
        <v>3250</v>
      </c>
      <c r="I11" s="62">
        <f t="shared" si="0"/>
        <v>2.2743177046885936E-2</v>
      </c>
      <c r="J11" s="15">
        <f t="shared" si="1"/>
        <v>39000</v>
      </c>
      <c r="K11" s="63">
        <v>43251</v>
      </c>
      <c r="L11" s="5"/>
    </row>
    <row r="12" spans="1:12" x14ac:dyDescent="0.2">
      <c r="A12" s="5" t="s">
        <v>143</v>
      </c>
      <c r="B12" s="60" t="s">
        <v>155</v>
      </c>
      <c r="C12" s="5">
        <v>2</v>
      </c>
      <c r="D12" s="5" t="s">
        <v>145</v>
      </c>
      <c r="E12" s="15">
        <v>30000</v>
      </c>
      <c r="F12" s="15" t="s">
        <v>183</v>
      </c>
      <c r="G12" s="15">
        <v>143000</v>
      </c>
      <c r="H12" s="61">
        <v>3120</v>
      </c>
      <c r="I12" s="62">
        <f t="shared" si="0"/>
        <v>2.181818181818182E-2</v>
      </c>
      <c r="J12" s="15">
        <f t="shared" si="1"/>
        <v>37440</v>
      </c>
      <c r="K12" s="63">
        <v>43251</v>
      </c>
      <c r="L12" s="5"/>
    </row>
    <row r="13" spans="1:12" x14ac:dyDescent="0.2">
      <c r="A13" s="5" t="s">
        <v>143</v>
      </c>
      <c r="B13" s="60" t="s">
        <v>156</v>
      </c>
      <c r="C13" s="5">
        <v>2</v>
      </c>
      <c r="D13" s="5" t="s">
        <v>145</v>
      </c>
      <c r="E13" s="15">
        <v>30000</v>
      </c>
      <c r="F13" s="15" t="s">
        <v>180</v>
      </c>
      <c r="G13" s="15">
        <v>132000</v>
      </c>
      <c r="H13" s="61">
        <v>2700</v>
      </c>
      <c r="I13" s="62">
        <f t="shared" si="0"/>
        <v>2.0454545454545454E-2</v>
      </c>
      <c r="J13" s="15">
        <f t="shared" si="1"/>
        <v>32400</v>
      </c>
      <c r="K13" s="63">
        <v>43251</v>
      </c>
      <c r="L13" s="5"/>
    </row>
    <row r="14" spans="1:12" x14ac:dyDescent="0.2">
      <c r="A14" s="5" t="s">
        <v>143</v>
      </c>
      <c r="B14" s="60" t="s">
        <v>157</v>
      </c>
      <c r="C14" s="5">
        <v>2</v>
      </c>
      <c r="D14" s="5"/>
      <c r="E14" s="15">
        <v>30000</v>
      </c>
      <c r="F14" s="15" t="s">
        <v>187</v>
      </c>
      <c r="G14" s="15">
        <v>174900</v>
      </c>
      <c r="H14" s="61">
        <v>3680</v>
      </c>
      <c r="I14" s="62">
        <f t="shared" si="0"/>
        <v>2.1040594625500286E-2</v>
      </c>
      <c r="J14" s="15">
        <f t="shared" si="1"/>
        <v>44160</v>
      </c>
      <c r="K14" s="63">
        <v>43251</v>
      </c>
      <c r="L14" s="5"/>
    </row>
    <row r="15" spans="1:12" x14ac:dyDescent="0.2">
      <c r="A15" s="5" t="s">
        <v>143</v>
      </c>
      <c r="B15" s="60" t="s">
        <v>158</v>
      </c>
      <c r="C15" s="5">
        <v>2.4</v>
      </c>
      <c r="D15" s="5" t="s">
        <v>145</v>
      </c>
      <c r="E15" s="15">
        <v>30000</v>
      </c>
      <c r="F15" s="15" t="s">
        <v>176</v>
      </c>
      <c r="G15" s="15">
        <v>229900</v>
      </c>
      <c r="H15" s="61">
        <v>5555</v>
      </c>
      <c r="I15" s="62">
        <f t="shared" si="0"/>
        <v>2.416267942583732E-2</v>
      </c>
      <c r="J15" s="15">
        <f t="shared" si="1"/>
        <v>66660</v>
      </c>
      <c r="K15" s="63">
        <v>43251</v>
      </c>
      <c r="L15" s="5"/>
    </row>
    <row r="16" spans="1:12" x14ac:dyDescent="0.2">
      <c r="A16" s="5" t="s">
        <v>143</v>
      </c>
      <c r="B16" s="60" t="s">
        <v>159</v>
      </c>
      <c r="C16" s="5">
        <v>1.6</v>
      </c>
      <c r="D16" s="5"/>
      <c r="E16" s="15">
        <v>30000</v>
      </c>
      <c r="F16" s="15" t="s">
        <v>176</v>
      </c>
      <c r="G16" s="15">
        <v>139990</v>
      </c>
      <c r="H16" s="61">
        <v>3200</v>
      </c>
      <c r="I16" s="62">
        <f t="shared" si="0"/>
        <v>2.2858775626830488E-2</v>
      </c>
      <c r="J16" s="15">
        <f t="shared" si="1"/>
        <v>38400</v>
      </c>
      <c r="K16" s="63">
        <v>43251</v>
      </c>
      <c r="L16" s="5"/>
    </row>
    <row r="17" spans="1:12" x14ac:dyDescent="0.2">
      <c r="A17" s="5" t="s">
        <v>143</v>
      </c>
      <c r="B17" s="60" t="s">
        <v>160</v>
      </c>
      <c r="C17" s="5">
        <v>2</v>
      </c>
      <c r="D17" s="5" t="s">
        <v>145</v>
      </c>
      <c r="E17" s="15">
        <v>30000</v>
      </c>
      <c r="F17" s="15" t="s">
        <v>176</v>
      </c>
      <c r="G17" s="15">
        <v>189990</v>
      </c>
      <c r="H17" s="61">
        <v>4450</v>
      </c>
      <c r="I17" s="62">
        <f t="shared" si="0"/>
        <v>2.3422285383441235E-2</v>
      </c>
      <c r="J17" s="15">
        <f t="shared" si="1"/>
        <v>53400</v>
      </c>
      <c r="K17" s="63">
        <v>43251</v>
      </c>
      <c r="L17" s="5"/>
    </row>
    <row r="18" spans="1:12" x14ac:dyDescent="0.2">
      <c r="A18" s="5" t="s">
        <v>143</v>
      </c>
      <c r="B18" s="60" t="s">
        <v>161</v>
      </c>
      <c r="C18" s="5">
        <v>1</v>
      </c>
      <c r="D18" s="5"/>
      <c r="E18" s="15">
        <v>30000</v>
      </c>
      <c r="F18" s="15" t="s">
        <v>180</v>
      </c>
      <c r="G18" s="15">
        <v>109990</v>
      </c>
      <c r="H18" s="61">
        <v>2563</v>
      </c>
      <c r="I18" s="62">
        <f t="shared" si="0"/>
        <v>2.3302118374397673E-2</v>
      </c>
      <c r="J18" s="15">
        <f t="shared" si="1"/>
        <v>30756</v>
      </c>
      <c r="K18" s="63">
        <v>43251</v>
      </c>
      <c r="L18" s="5"/>
    </row>
    <row r="19" spans="1:12" x14ac:dyDescent="0.2">
      <c r="A19" s="5" t="s">
        <v>143</v>
      </c>
      <c r="B19" s="60" t="s">
        <v>162</v>
      </c>
      <c r="C19" s="5">
        <v>1.6</v>
      </c>
      <c r="D19" s="5" t="s">
        <v>20</v>
      </c>
      <c r="E19" s="15">
        <v>30000</v>
      </c>
      <c r="F19" s="15" t="s">
        <v>186</v>
      </c>
      <c r="G19" s="15">
        <v>153990</v>
      </c>
      <c r="H19" s="61">
        <v>3600</v>
      </c>
      <c r="I19" s="62">
        <f t="shared" si="0"/>
        <v>2.3378141437755698E-2</v>
      </c>
      <c r="J19" s="15">
        <f t="shared" si="1"/>
        <v>43200</v>
      </c>
      <c r="K19" s="63">
        <v>43251</v>
      </c>
      <c r="L19" s="5"/>
    </row>
    <row r="20" spans="1:12" x14ac:dyDescent="0.2">
      <c r="A20" s="5" t="s">
        <v>143</v>
      </c>
      <c r="B20" s="60" t="s">
        <v>163</v>
      </c>
      <c r="C20" s="5">
        <v>2</v>
      </c>
      <c r="D20" s="5" t="s">
        <v>145</v>
      </c>
      <c r="E20" s="15">
        <v>30000</v>
      </c>
      <c r="F20" s="15" t="s">
        <v>186</v>
      </c>
      <c r="G20" s="15">
        <v>229900</v>
      </c>
      <c r="H20" s="61">
        <v>6700</v>
      </c>
      <c r="I20" s="62">
        <f t="shared" si="0"/>
        <v>2.9143105698129623E-2</v>
      </c>
      <c r="J20" s="15">
        <f t="shared" si="1"/>
        <v>80400</v>
      </c>
      <c r="K20" s="63">
        <v>43251</v>
      </c>
      <c r="L20" s="5"/>
    </row>
    <row r="21" spans="1:12" x14ac:dyDescent="0.2">
      <c r="A21" s="5" t="s">
        <v>143</v>
      </c>
      <c r="B21" s="60" t="s">
        <v>164</v>
      </c>
      <c r="C21" s="5">
        <v>1</v>
      </c>
      <c r="D21" s="5"/>
      <c r="E21" s="15">
        <v>30000</v>
      </c>
      <c r="F21" s="15" t="s">
        <v>185</v>
      </c>
      <c r="G21" s="15">
        <v>128990</v>
      </c>
      <c r="H21" s="61">
        <v>2870</v>
      </c>
      <c r="I21" s="62">
        <f t="shared" si="0"/>
        <v>2.2249786805178695E-2</v>
      </c>
      <c r="J21" s="15">
        <f t="shared" si="1"/>
        <v>34440</v>
      </c>
      <c r="K21" s="63">
        <v>43251</v>
      </c>
      <c r="L21" s="5"/>
    </row>
    <row r="22" spans="1:12" x14ac:dyDescent="0.2">
      <c r="A22" s="66" t="s">
        <v>143</v>
      </c>
      <c r="B22" s="67" t="s">
        <v>165</v>
      </c>
      <c r="C22" s="66">
        <v>1.4</v>
      </c>
      <c r="D22" s="66"/>
      <c r="E22" s="15">
        <v>30000</v>
      </c>
      <c r="F22" s="15" t="s">
        <v>185</v>
      </c>
      <c r="G22" s="68">
        <v>134990</v>
      </c>
      <c r="H22" s="69">
        <v>2990</v>
      </c>
      <c r="I22" s="70">
        <f t="shared" si="0"/>
        <v>2.2149788873249872E-2</v>
      </c>
      <c r="J22" s="68">
        <f t="shared" si="1"/>
        <v>35880</v>
      </c>
      <c r="K22" s="63">
        <v>43251</v>
      </c>
      <c r="L22" s="66"/>
    </row>
    <row r="23" spans="1:12" x14ac:dyDescent="0.2">
      <c r="A23" s="5" t="s">
        <v>143</v>
      </c>
      <c r="B23" s="60" t="s">
        <v>166</v>
      </c>
      <c r="C23" s="5">
        <v>1.8</v>
      </c>
      <c r="D23" s="5"/>
      <c r="E23" s="15">
        <v>30000</v>
      </c>
      <c r="F23" s="15" t="s">
        <v>184</v>
      </c>
      <c r="G23" s="15">
        <v>199990</v>
      </c>
      <c r="H23" s="61">
        <v>4900</v>
      </c>
      <c r="I23" s="62">
        <f t="shared" si="0"/>
        <v>2.4501225061253063E-2</v>
      </c>
      <c r="J23" s="15">
        <f t="shared" si="1"/>
        <v>58800</v>
      </c>
      <c r="K23" s="63">
        <v>43251</v>
      </c>
      <c r="L23" s="5"/>
    </row>
    <row r="24" spans="1:12" x14ac:dyDescent="0.2">
      <c r="A24" s="5" t="s">
        <v>143</v>
      </c>
      <c r="B24" s="60" t="s">
        <v>167</v>
      </c>
      <c r="C24" s="5">
        <v>1.8</v>
      </c>
      <c r="D24" s="5"/>
      <c r="E24" s="15">
        <v>30000</v>
      </c>
      <c r="F24" s="15" t="s">
        <v>184</v>
      </c>
      <c r="G24" s="15">
        <v>184900</v>
      </c>
      <c r="H24" s="61">
        <v>4500</v>
      </c>
      <c r="I24" s="62">
        <f t="shared" si="0"/>
        <v>2.4337479718766902E-2</v>
      </c>
      <c r="J24" s="15">
        <f t="shared" si="1"/>
        <v>54000</v>
      </c>
      <c r="K24" s="63">
        <v>43251</v>
      </c>
      <c r="L24" s="5"/>
    </row>
    <row r="25" spans="1:12" x14ac:dyDescent="0.2">
      <c r="A25" s="5" t="s">
        <v>143</v>
      </c>
      <c r="B25" s="60" t="s">
        <v>168</v>
      </c>
      <c r="C25" s="5">
        <v>1.6</v>
      </c>
      <c r="D25" s="5"/>
      <c r="E25" s="15">
        <v>30000</v>
      </c>
      <c r="F25" s="15" t="s">
        <v>178</v>
      </c>
      <c r="G25" s="15">
        <v>136900</v>
      </c>
      <c r="H25" s="61">
        <v>2900</v>
      </c>
      <c r="I25" s="62">
        <f t="shared" si="0"/>
        <v>2.1183345507669833E-2</v>
      </c>
      <c r="J25" s="15">
        <f t="shared" si="1"/>
        <v>34800</v>
      </c>
      <c r="K25" s="63">
        <v>43251</v>
      </c>
      <c r="L25" s="5"/>
    </row>
    <row r="26" spans="1:12" x14ac:dyDescent="0.2">
      <c r="A26" s="5" t="s">
        <v>143</v>
      </c>
      <c r="B26" s="60" t="s">
        <v>169</v>
      </c>
      <c r="C26" s="5">
        <v>1.6</v>
      </c>
      <c r="D26" s="5"/>
      <c r="E26" s="15">
        <v>30000</v>
      </c>
      <c r="F26" s="15" t="s">
        <v>183</v>
      </c>
      <c r="G26" s="15">
        <v>139900</v>
      </c>
      <c r="H26" s="61">
        <v>2900</v>
      </c>
      <c r="I26" s="62">
        <f t="shared" si="0"/>
        <v>2.0729092208720514E-2</v>
      </c>
      <c r="J26" s="15">
        <f t="shared" si="1"/>
        <v>34800</v>
      </c>
      <c r="K26" s="63">
        <v>43251</v>
      </c>
      <c r="L26" s="5"/>
    </row>
    <row r="27" spans="1:12" x14ac:dyDescent="0.2">
      <c r="A27" s="5" t="s">
        <v>143</v>
      </c>
      <c r="B27" s="71" t="s">
        <v>170</v>
      </c>
      <c r="C27" s="5">
        <v>1.25</v>
      </c>
      <c r="D27" s="5" t="s">
        <v>145</v>
      </c>
      <c r="E27" s="15">
        <v>30000</v>
      </c>
      <c r="F27" s="15" t="s">
        <v>181</v>
      </c>
      <c r="G27" s="15">
        <v>79500</v>
      </c>
      <c r="H27" s="72">
        <v>1970</v>
      </c>
      <c r="I27" s="65">
        <f t="shared" si="0"/>
        <v>2.4779874213836477E-2</v>
      </c>
      <c r="J27" s="15">
        <f t="shared" si="1"/>
        <v>23640</v>
      </c>
      <c r="K27" s="63">
        <v>43251</v>
      </c>
      <c r="L27" s="5"/>
    </row>
    <row r="28" spans="1:12" x14ac:dyDescent="0.2">
      <c r="A28" s="66" t="s">
        <v>143</v>
      </c>
      <c r="B28" s="67" t="s">
        <v>171</v>
      </c>
      <c r="C28" s="66">
        <v>1.2</v>
      </c>
      <c r="D28" s="66"/>
      <c r="E28" s="15">
        <v>30000</v>
      </c>
      <c r="F28" s="15" t="s">
        <v>180</v>
      </c>
      <c r="G28" s="68">
        <v>131990</v>
      </c>
      <c r="H28" s="69">
        <v>3000</v>
      </c>
      <c r="I28" s="70">
        <f t="shared" si="0"/>
        <v>2.2728994620804608E-2</v>
      </c>
      <c r="J28" s="68">
        <f t="shared" si="1"/>
        <v>36000</v>
      </c>
      <c r="K28" s="63">
        <v>43251</v>
      </c>
      <c r="L28" s="66"/>
    </row>
    <row r="29" spans="1:12" x14ac:dyDescent="0.2">
      <c r="A29" s="5" t="s">
        <v>143</v>
      </c>
      <c r="B29" s="60" t="s">
        <v>172</v>
      </c>
      <c r="C29" s="5">
        <v>1.5</v>
      </c>
      <c r="D29" s="5"/>
      <c r="E29" s="15">
        <v>30000</v>
      </c>
      <c r="F29" s="15" t="s">
        <v>180</v>
      </c>
      <c r="G29" s="15">
        <v>133990</v>
      </c>
      <c r="H29" s="61">
        <v>3050</v>
      </c>
      <c r="I29" s="62">
        <f t="shared" si="0"/>
        <v>2.2762892753190538E-2</v>
      </c>
      <c r="J29" s="15">
        <f t="shared" si="1"/>
        <v>36600</v>
      </c>
      <c r="K29" s="63">
        <v>43251</v>
      </c>
      <c r="L29" s="5"/>
    </row>
    <row r="30" spans="1:12" x14ac:dyDescent="0.2">
      <c r="A30" s="5" t="s">
        <v>143</v>
      </c>
      <c r="B30" s="60" t="s">
        <v>173</v>
      </c>
      <c r="C30" s="5">
        <v>1.5</v>
      </c>
      <c r="D30" s="5" t="s">
        <v>20</v>
      </c>
      <c r="E30" s="15">
        <v>30000</v>
      </c>
      <c r="F30" s="15" t="s">
        <v>175</v>
      </c>
      <c r="G30" s="15">
        <v>138990</v>
      </c>
      <c r="H30" s="61">
        <v>3300</v>
      </c>
      <c r="I30" s="62">
        <f t="shared" si="0"/>
        <v>2.3742715303259228E-2</v>
      </c>
      <c r="J30" s="15">
        <f t="shared" si="1"/>
        <v>39600</v>
      </c>
      <c r="K30" s="63">
        <v>43251</v>
      </c>
      <c r="L30" s="5"/>
    </row>
    <row r="31" spans="1:12" x14ac:dyDescent="0.2">
      <c r="A31" s="5" t="s">
        <v>143</v>
      </c>
      <c r="B31" s="60" t="s">
        <v>174</v>
      </c>
      <c r="C31" s="5">
        <v>1.5</v>
      </c>
      <c r="D31" s="5" t="s">
        <v>20</v>
      </c>
      <c r="E31" s="15">
        <v>30000</v>
      </c>
      <c r="F31" s="15" t="s">
        <v>175</v>
      </c>
      <c r="G31" s="15">
        <v>141990</v>
      </c>
      <c r="H31" s="61">
        <v>3450</v>
      </c>
      <c r="I31" s="62">
        <f t="shared" si="0"/>
        <v>2.4297485738432285E-2</v>
      </c>
      <c r="J31" s="15">
        <f t="shared" si="1"/>
        <v>41400</v>
      </c>
      <c r="K31" s="63">
        <v>43251</v>
      </c>
      <c r="L31" s="5"/>
    </row>
    <row r="32" spans="1:12" x14ac:dyDescent="0.2">
      <c r="G32" s="43"/>
      <c r="H32" s="43"/>
      <c r="J32" s="43"/>
    </row>
    <row r="33" spans="7:10" x14ac:dyDescent="0.2">
      <c r="G33" s="43"/>
      <c r="H33" s="43"/>
      <c r="J33" s="43"/>
    </row>
    <row r="34" spans="7:10" x14ac:dyDescent="0.2">
      <c r="G34" s="43"/>
      <c r="H34" s="43"/>
      <c r="J34" s="43"/>
    </row>
    <row r="35" spans="7:10" x14ac:dyDescent="0.2">
      <c r="G35" s="43"/>
      <c r="H35" s="43"/>
      <c r="J35" s="43"/>
    </row>
    <row r="36" spans="7:10" x14ac:dyDescent="0.2">
      <c r="G36" s="43"/>
    </row>
    <row r="37" spans="7:10" x14ac:dyDescent="0.2">
      <c r="G37" s="43"/>
    </row>
    <row r="38" spans="7:10" x14ac:dyDescent="0.2">
      <c r="G38" s="43"/>
    </row>
    <row r="39" spans="7:10" x14ac:dyDescent="0.2">
      <c r="G39" s="43"/>
    </row>
    <row r="40" spans="7:10" x14ac:dyDescent="0.2">
      <c r="G40" s="43"/>
    </row>
    <row r="41" spans="7:10" x14ac:dyDescent="0.2">
      <c r="G41" s="4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9"/>
  <sheetViews>
    <sheetView rightToLeft="1" workbookViewId="0">
      <selection activeCell="D8" sqref="D8:D27"/>
    </sheetView>
  </sheetViews>
  <sheetFormatPr defaultRowHeight="14.25" x14ac:dyDescent="0.2"/>
  <cols>
    <col min="1" max="1" width="12.375" bestFit="1" customWidth="1"/>
    <col min="2" max="2" width="23.125" customWidth="1"/>
    <col min="3" max="4" width="44.5" style="42" customWidth="1"/>
    <col min="5" max="5" width="35.875" hidden="1" customWidth="1"/>
    <col min="6" max="7" width="17.125" hidden="1" customWidth="1"/>
    <col min="8" max="8" width="10.625" style="3" hidden="1" customWidth="1"/>
    <col min="9" max="9" width="10.5" hidden="1" customWidth="1"/>
    <col min="10" max="10" width="31.125" hidden="1" customWidth="1"/>
    <col min="11" max="11" width="13.875" hidden="1" customWidth="1"/>
    <col min="12" max="12" width="26.125" hidden="1" customWidth="1"/>
    <col min="13" max="13" width="0" hidden="1" customWidth="1"/>
  </cols>
  <sheetData>
    <row r="1" spans="1:15" ht="15" x14ac:dyDescent="0.25">
      <c r="A1" s="6" t="s">
        <v>34</v>
      </c>
      <c r="B1" s="7" t="s">
        <v>35</v>
      </c>
      <c r="C1" s="8" t="s">
        <v>36</v>
      </c>
      <c r="D1" s="8" t="s">
        <v>125</v>
      </c>
      <c r="E1" s="7" t="s">
        <v>37</v>
      </c>
      <c r="F1" s="7" t="s">
        <v>38</v>
      </c>
      <c r="G1" s="7" t="s">
        <v>39</v>
      </c>
      <c r="H1" s="9" t="s">
        <v>40</v>
      </c>
      <c r="I1" s="7" t="s">
        <v>41</v>
      </c>
      <c r="J1" s="10" t="s">
        <v>42</v>
      </c>
      <c r="K1" s="10" t="s">
        <v>44</v>
      </c>
      <c r="L1" s="10" t="s">
        <v>45</v>
      </c>
      <c r="M1" s="10" t="s">
        <v>126</v>
      </c>
    </row>
    <row r="2" spans="1:15" ht="15" x14ac:dyDescent="0.25">
      <c r="A2" s="11" t="s">
        <v>47</v>
      </c>
      <c r="B2" s="12" t="s">
        <v>48</v>
      </c>
      <c r="C2" s="13" t="s">
        <v>49</v>
      </c>
      <c r="D2" s="13"/>
      <c r="E2" s="14" t="s">
        <v>50</v>
      </c>
      <c r="F2" s="4">
        <v>1.4</v>
      </c>
      <c r="G2" s="4" t="s">
        <v>51</v>
      </c>
      <c r="H2" s="15">
        <v>60000</v>
      </c>
      <c r="I2" s="16"/>
      <c r="J2" s="17">
        <v>4477</v>
      </c>
      <c r="K2" s="16">
        <f t="shared" ref="K2:K24" si="0">+J2*12</f>
        <v>53724</v>
      </c>
      <c r="L2" s="18">
        <v>42754</v>
      </c>
      <c r="M2">
        <f>טבלה14[[#This Row],[מחיר לחודש כולל מע"מ ועמלת משכ"ל]]/1.045</f>
        <v>4284.21052631579</v>
      </c>
      <c r="O2" s="41" t="e">
        <f>טבלה14[[#This Row],[עמודה1]]/טבלה14[[#This Row],[שווי הרכב]]</f>
        <v>#DIV/0!</v>
      </c>
    </row>
    <row r="3" spans="1:15" ht="15" x14ac:dyDescent="0.25">
      <c r="A3" s="11" t="s">
        <v>52</v>
      </c>
      <c r="B3" s="12" t="s">
        <v>48</v>
      </c>
      <c r="C3" s="19" t="s">
        <v>53</v>
      </c>
      <c r="D3" s="19"/>
      <c r="E3" s="14" t="s">
        <v>50</v>
      </c>
      <c r="F3" s="4">
        <v>1.5</v>
      </c>
      <c r="G3" s="4" t="s">
        <v>51</v>
      </c>
      <c r="H3" s="15">
        <v>40000</v>
      </c>
      <c r="I3" s="16"/>
      <c r="J3" s="20">
        <v>3667</v>
      </c>
      <c r="K3" s="16">
        <f t="shared" si="0"/>
        <v>44004</v>
      </c>
      <c r="L3" s="18">
        <v>43167</v>
      </c>
      <c r="M3">
        <f>טבלה14[[#This Row],[מחיר לחודש כולל מע"מ ועמלת משכ"ל]]/1.045</f>
        <v>3509.0909090909095</v>
      </c>
      <c r="O3" s="41" t="e">
        <f>טבלה14[[#This Row],[עמודה1]]/טבלה14[[#This Row],[שווי הרכב]]</f>
        <v>#DIV/0!</v>
      </c>
    </row>
    <row r="4" spans="1:15" x14ac:dyDescent="0.2">
      <c r="A4" s="11" t="s">
        <v>52</v>
      </c>
      <c r="B4" s="12" t="s">
        <v>48</v>
      </c>
      <c r="C4" s="21" t="s">
        <v>54</v>
      </c>
      <c r="D4" s="21"/>
      <c r="E4" s="14" t="s">
        <v>50</v>
      </c>
      <c r="F4" s="4">
        <v>1.6</v>
      </c>
      <c r="G4" s="4" t="s">
        <v>51</v>
      </c>
      <c r="H4" s="15">
        <v>40000</v>
      </c>
      <c r="I4" s="16"/>
      <c r="J4" s="16">
        <v>4069</v>
      </c>
      <c r="K4" s="16">
        <f t="shared" si="0"/>
        <v>48828</v>
      </c>
      <c r="L4" s="18">
        <v>43167</v>
      </c>
      <c r="M4">
        <f>טבלה14[[#This Row],[מחיר לחודש כולל מע"מ ועמלת משכ"ל]]/1.045</f>
        <v>3893.7799043062205</v>
      </c>
      <c r="O4" s="41" t="e">
        <f>טבלה14[[#This Row],[עמודה1]]/טבלה14[[#This Row],[שווי הרכב]]</f>
        <v>#DIV/0!</v>
      </c>
    </row>
    <row r="5" spans="1:15" x14ac:dyDescent="0.2">
      <c r="A5" s="11" t="s">
        <v>55</v>
      </c>
      <c r="B5" s="4" t="s">
        <v>56</v>
      </c>
      <c r="C5" s="22" t="s">
        <v>57</v>
      </c>
      <c r="D5" s="22"/>
      <c r="E5" s="4" t="s">
        <v>58</v>
      </c>
      <c r="F5" s="4">
        <v>1.6</v>
      </c>
      <c r="G5" s="4" t="s">
        <v>59</v>
      </c>
      <c r="H5" s="15">
        <v>25000</v>
      </c>
      <c r="I5" s="16"/>
      <c r="J5" s="16">
        <v>3496</v>
      </c>
      <c r="K5" s="16">
        <f t="shared" si="0"/>
        <v>41952</v>
      </c>
      <c r="L5" s="18">
        <v>42940</v>
      </c>
      <c r="M5">
        <f>טבלה14[[#This Row],[מחיר לחודש כולל מע"מ ועמלת משכ"ל]]/1.045</f>
        <v>3345.4545454545455</v>
      </c>
      <c r="O5" s="41" t="e">
        <f>טבלה14[[#This Row],[עמודה1]]/טבלה14[[#This Row],[שווי הרכב]]</f>
        <v>#DIV/0!</v>
      </c>
    </row>
    <row r="6" spans="1:15" x14ac:dyDescent="0.2">
      <c r="A6" s="11" t="s">
        <v>60</v>
      </c>
      <c r="B6" s="4" t="s">
        <v>61</v>
      </c>
      <c r="C6" s="21" t="s">
        <v>62</v>
      </c>
      <c r="D6" s="21"/>
      <c r="E6" s="4" t="s">
        <v>63</v>
      </c>
      <c r="F6" s="4">
        <v>1.6</v>
      </c>
      <c r="G6" s="4" t="s">
        <v>51</v>
      </c>
      <c r="H6" s="15">
        <v>35000</v>
      </c>
      <c r="I6" s="16"/>
      <c r="J6" s="23">
        <v>3238</v>
      </c>
      <c r="K6" s="16">
        <f t="shared" si="0"/>
        <v>38856</v>
      </c>
      <c r="L6" s="18">
        <v>42906</v>
      </c>
      <c r="M6">
        <f>טבלה14[[#This Row],[מחיר לחודש כולל מע"מ ועמלת משכ"ל]]/1.045</f>
        <v>3098.5645933014357</v>
      </c>
      <c r="O6" s="41" t="e">
        <f>טבלה14[[#This Row],[עמודה1]]/טבלה14[[#This Row],[שווי הרכב]]</f>
        <v>#DIV/0!</v>
      </c>
    </row>
    <row r="7" spans="1:15" x14ac:dyDescent="0.2">
      <c r="A7" s="11" t="s">
        <v>64</v>
      </c>
      <c r="B7" s="4" t="s">
        <v>65</v>
      </c>
      <c r="C7" s="21" t="s">
        <v>66</v>
      </c>
      <c r="D7" s="21"/>
      <c r="E7" s="14" t="s">
        <v>50</v>
      </c>
      <c r="F7" s="4">
        <v>1.3</v>
      </c>
      <c r="G7" s="4" t="s">
        <v>51</v>
      </c>
      <c r="H7" s="15">
        <v>25000</v>
      </c>
      <c r="I7" s="16"/>
      <c r="J7" s="16">
        <v>2399</v>
      </c>
      <c r="K7" s="16">
        <f t="shared" si="0"/>
        <v>28788</v>
      </c>
      <c r="L7" s="18">
        <v>43184</v>
      </c>
      <c r="M7">
        <f>טבלה14[[#This Row],[מחיר לחודש כולל מע"מ ועמלת משכ"ל]]/1.045</f>
        <v>2295.6937799043062</v>
      </c>
      <c r="O7" s="41" t="e">
        <f>טבלה14[[#This Row],[עמודה1]]/טבלה14[[#This Row],[שווי הרכב]]</f>
        <v>#DIV/0!</v>
      </c>
    </row>
    <row r="8" spans="1:15" x14ac:dyDescent="0.2">
      <c r="A8" s="11" t="s">
        <v>67</v>
      </c>
      <c r="B8" s="4" t="s">
        <v>68</v>
      </c>
      <c r="C8" s="21" t="s">
        <v>69</v>
      </c>
      <c r="D8" s="21" t="s">
        <v>139</v>
      </c>
      <c r="E8" s="4" t="s">
        <v>63</v>
      </c>
      <c r="F8" s="4">
        <v>2</v>
      </c>
      <c r="G8" s="4" t="s">
        <v>51</v>
      </c>
      <c r="H8" s="15">
        <v>30000</v>
      </c>
      <c r="I8" s="16">
        <v>132900</v>
      </c>
      <c r="J8" s="16">
        <v>3406</v>
      </c>
      <c r="K8" s="16">
        <f t="shared" si="0"/>
        <v>40872</v>
      </c>
      <c r="L8" s="18">
        <v>43326</v>
      </c>
      <c r="M8">
        <f>טבלה14[[#This Row],[מחיר לחודש כולל מע"מ ועמלת משכ"ל]]/1.045</f>
        <v>3259.3301435406702</v>
      </c>
      <c r="O8" s="41">
        <f>טבלה14[[#This Row],[עמודה1]]/טבלה14[[#This Row],[שווי הרכב]]</f>
        <v>2.4524681290749965E-2</v>
      </c>
    </row>
    <row r="9" spans="1:15" x14ac:dyDescent="0.2">
      <c r="A9" s="11" t="s">
        <v>70</v>
      </c>
      <c r="B9" s="4" t="s">
        <v>71</v>
      </c>
      <c r="C9" s="21" t="s">
        <v>69</v>
      </c>
      <c r="D9" s="21" t="s">
        <v>134</v>
      </c>
      <c r="E9" s="4" t="s">
        <v>63</v>
      </c>
      <c r="F9" s="4">
        <v>2</v>
      </c>
      <c r="G9" s="4" t="s">
        <v>51</v>
      </c>
      <c r="H9" s="15">
        <v>35000</v>
      </c>
      <c r="I9" s="16">
        <v>132900</v>
      </c>
      <c r="J9" s="16">
        <v>3489</v>
      </c>
      <c r="K9" s="16">
        <f t="shared" si="0"/>
        <v>41868</v>
      </c>
      <c r="L9" s="18">
        <v>43326</v>
      </c>
      <c r="M9">
        <f>טבלה14[[#This Row],[מחיר לחודש כולל מע"מ ועמלת משכ"ל]]/1.045</f>
        <v>3338.7559808612441</v>
      </c>
      <c r="O9" s="41">
        <f>טבלה14[[#This Row],[עמודה1]]/טבלה14[[#This Row],[שווי הרכב]]</f>
        <v>2.5122317387970234E-2</v>
      </c>
    </row>
    <row r="10" spans="1:15" ht="28.5" x14ac:dyDescent="0.2">
      <c r="A10" s="24" t="s">
        <v>72</v>
      </c>
      <c r="B10" s="25" t="s">
        <v>73</v>
      </c>
      <c r="C10" s="21" t="s">
        <v>74</v>
      </c>
      <c r="D10" s="21"/>
      <c r="E10" s="14" t="s">
        <v>50</v>
      </c>
      <c r="F10" s="4">
        <v>1.4</v>
      </c>
      <c r="G10" s="4" t="s">
        <v>51</v>
      </c>
      <c r="H10" s="15">
        <v>25000</v>
      </c>
      <c r="I10" s="16"/>
      <c r="J10" s="16">
        <v>2340</v>
      </c>
      <c r="K10" s="16">
        <f t="shared" si="0"/>
        <v>28080</v>
      </c>
      <c r="L10" s="18">
        <v>43212</v>
      </c>
      <c r="M10">
        <f>טבלה14[[#This Row],[מחיר לחודש כולל מע"מ ועמלת משכ"ל]]/1.045</f>
        <v>2239.2344497607655</v>
      </c>
      <c r="O10" s="41" t="e">
        <f>טבלה14[[#This Row],[עמודה1]]/טבלה14[[#This Row],[שווי הרכב]]</f>
        <v>#DIV/0!</v>
      </c>
    </row>
    <row r="11" spans="1:15" x14ac:dyDescent="0.2">
      <c r="A11" s="11" t="s">
        <v>75</v>
      </c>
      <c r="B11" s="4" t="s">
        <v>76</v>
      </c>
      <c r="C11" s="21" t="s">
        <v>77</v>
      </c>
      <c r="D11" s="21"/>
      <c r="E11" s="4" t="s">
        <v>63</v>
      </c>
      <c r="F11" s="4">
        <v>1.2</v>
      </c>
      <c r="G11" s="4" t="s">
        <v>51</v>
      </c>
      <c r="H11" s="15">
        <v>25000</v>
      </c>
      <c r="I11" s="16"/>
      <c r="J11" s="26">
        <v>1990</v>
      </c>
      <c r="K11" s="16">
        <f t="shared" si="0"/>
        <v>23880</v>
      </c>
      <c r="L11" s="18">
        <v>43121</v>
      </c>
      <c r="M11">
        <f>טבלה14[[#This Row],[מחיר לחודש כולל מע"מ ועמלת משכ"ל]]/1.045</f>
        <v>1904.306220095694</v>
      </c>
      <c r="O11" s="41" t="e">
        <f>טבלה14[[#This Row],[עמודה1]]/טבלה14[[#This Row],[שווי הרכב]]</f>
        <v>#DIV/0!</v>
      </c>
    </row>
    <row r="12" spans="1:15" x14ac:dyDescent="0.2">
      <c r="A12" s="11" t="s">
        <v>78</v>
      </c>
      <c r="B12" s="4" t="s">
        <v>79</v>
      </c>
      <c r="C12" s="21" t="s">
        <v>80</v>
      </c>
      <c r="D12" s="21"/>
      <c r="E12" s="4" t="s">
        <v>63</v>
      </c>
      <c r="F12" s="4">
        <v>1.6</v>
      </c>
      <c r="G12" s="4" t="s">
        <v>51</v>
      </c>
      <c r="H12" s="15">
        <v>25000</v>
      </c>
      <c r="I12" s="16"/>
      <c r="J12" s="27">
        <v>3113</v>
      </c>
      <c r="K12" s="16">
        <f t="shared" si="0"/>
        <v>37356</v>
      </c>
      <c r="L12" s="18">
        <v>43212</v>
      </c>
      <c r="M12">
        <f>טבלה14[[#This Row],[מחיר לחודש כולל מע"מ ועמלת משכ"ל]]/1.045</f>
        <v>2978.9473684210529</v>
      </c>
      <c r="O12" s="41" t="e">
        <f>טבלה14[[#This Row],[עמודה1]]/טבלה14[[#This Row],[שווי הרכב]]</f>
        <v>#DIV/0!</v>
      </c>
    </row>
    <row r="13" spans="1:15" x14ac:dyDescent="0.2">
      <c r="A13" s="11" t="s">
        <v>81</v>
      </c>
      <c r="B13" s="4" t="s">
        <v>82</v>
      </c>
      <c r="C13" s="21" t="s">
        <v>83</v>
      </c>
      <c r="D13" s="21" t="s">
        <v>134</v>
      </c>
      <c r="E13" s="14" t="s">
        <v>50</v>
      </c>
      <c r="F13" s="4">
        <v>2</v>
      </c>
      <c r="G13" s="4" t="s">
        <v>51</v>
      </c>
      <c r="H13" s="15">
        <v>35000</v>
      </c>
      <c r="I13" s="16">
        <v>135000</v>
      </c>
      <c r="J13" s="28">
        <v>3278</v>
      </c>
      <c r="K13" s="16">
        <f t="shared" si="0"/>
        <v>39336</v>
      </c>
      <c r="L13" s="18">
        <v>43326</v>
      </c>
      <c r="M13">
        <f>טבלה14[[#This Row],[מחיר לחודש כולל מע"מ ועמלת משכ"ל]]/1.045</f>
        <v>3136.8421052631579</v>
      </c>
      <c r="O13" s="41">
        <f>טבלה14[[#This Row],[עמודה1]]/טבלה14[[#This Row],[שווי הרכב]]</f>
        <v>2.3235867446393763E-2</v>
      </c>
    </row>
    <row r="14" spans="1:15" x14ac:dyDescent="0.2">
      <c r="A14" s="11" t="s">
        <v>84</v>
      </c>
      <c r="B14" s="4" t="s">
        <v>85</v>
      </c>
      <c r="C14" s="21" t="s">
        <v>86</v>
      </c>
      <c r="D14" s="21" t="s">
        <v>133</v>
      </c>
      <c r="E14" s="14" t="s">
        <v>50</v>
      </c>
      <c r="F14" s="4">
        <v>1.2</v>
      </c>
      <c r="G14" s="4" t="s">
        <v>51</v>
      </c>
      <c r="H14" s="15">
        <v>25000</v>
      </c>
      <c r="I14" s="16">
        <v>149990</v>
      </c>
      <c r="J14" s="29">
        <v>4340</v>
      </c>
      <c r="K14" s="16">
        <f t="shared" si="0"/>
        <v>52080</v>
      </c>
      <c r="L14" s="18">
        <v>43516</v>
      </c>
      <c r="M14">
        <f>טבלה14[[#This Row],[מחיר לחודש כולל מע"מ ועמלת משכ"ל]]/1.045</f>
        <v>4153.1100478468907</v>
      </c>
      <c r="O14" s="41">
        <f>טבלה14[[#This Row],[עמודה1]]/טבלה14[[#This Row],[שווי הרכב]]</f>
        <v>2.7689246268730521E-2</v>
      </c>
    </row>
    <row r="15" spans="1:15" x14ac:dyDescent="0.2">
      <c r="A15" s="11" t="s">
        <v>87</v>
      </c>
      <c r="B15" s="4" t="s">
        <v>88</v>
      </c>
      <c r="C15" s="21" t="s">
        <v>89</v>
      </c>
      <c r="D15" s="21" t="s">
        <v>133</v>
      </c>
      <c r="E15" s="14" t="s">
        <v>50</v>
      </c>
      <c r="F15" s="4">
        <v>1.6</v>
      </c>
      <c r="G15" s="4" t="s">
        <v>51</v>
      </c>
      <c r="H15" s="15">
        <v>25000</v>
      </c>
      <c r="I15" s="16">
        <v>133500</v>
      </c>
      <c r="J15" s="30">
        <v>3187</v>
      </c>
      <c r="K15" s="16">
        <f t="shared" si="0"/>
        <v>38244</v>
      </c>
      <c r="L15" s="18">
        <v>43516</v>
      </c>
      <c r="M15">
        <f>טבלה14[[#This Row],[מחיר לחודש כולל מע"מ ועמלת משכ"ל]]/1.045</f>
        <v>3049.7607655502393</v>
      </c>
      <c r="O15" s="41">
        <f>טבלה14[[#This Row],[עמודה1]]/טבלה14[[#This Row],[שווי הרכב]]</f>
        <v>2.2844649929215276E-2</v>
      </c>
    </row>
    <row r="16" spans="1:15" x14ac:dyDescent="0.2">
      <c r="A16" s="11" t="s">
        <v>90</v>
      </c>
      <c r="B16" s="4" t="s">
        <v>91</v>
      </c>
      <c r="C16" s="21" t="s">
        <v>92</v>
      </c>
      <c r="D16" s="21" t="s">
        <v>139</v>
      </c>
      <c r="E16" s="4" t="s">
        <v>63</v>
      </c>
      <c r="F16" s="4">
        <v>2</v>
      </c>
      <c r="G16" s="4" t="s">
        <v>51</v>
      </c>
      <c r="H16" s="15">
        <v>30000</v>
      </c>
      <c r="I16" s="16">
        <v>133900</v>
      </c>
      <c r="J16" s="31">
        <v>3431</v>
      </c>
      <c r="K16" s="16">
        <f t="shared" si="0"/>
        <v>41172</v>
      </c>
      <c r="L16" s="18">
        <v>43516</v>
      </c>
      <c r="M16">
        <f>טבלה14[[#This Row],[מחיר לחודש כולל מע"מ ועמלת משכ"ל]]/1.045</f>
        <v>3283.2535885167467</v>
      </c>
      <c r="O16" s="41">
        <f>טבלה14[[#This Row],[עמודה1]]/טבלה14[[#This Row],[שווי הרכב]]</f>
        <v>2.4520191101693404E-2</v>
      </c>
    </row>
    <row r="17" spans="1:15" x14ac:dyDescent="0.2">
      <c r="A17" s="11" t="s">
        <v>93</v>
      </c>
      <c r="B17" s="4" t="s">
        <v>94</v>
      </c>
      <c r="C17" s="21" t="s">
        <v>95</v>
      </c>
      <c r="D17" s="21" t="s">
        <v>136</v>
      </c>
      <c r="E17" s="4" t="s">
        <v>96</v>
      </c>
      <c r="F17" s="4">
        <v>2</v>
      </c>
      <c r="G17" s="4" t="s">
        <v>51</v>
      </c>
      <c r="H17" s="15">
        <v>35000</v>
      </c>
      <c r="I17" s="16">
        <v>149900</v>
      </c>
      <c r="J17" s="29">
        <v>3781</v>
      </c>
      <c r="K17" s="16">
        <f t="shared" si="0"/>
        <v>45372</v>
      </c>
      <c r="L17" s="18">
        <v>43556</v>
      </c>
      <c r="M17">
        <f>טבלה14[[#This Row],[מחיר לחודש כולל מע"מ ועמלת משכ"ל]]/1.045</f>
        <v>3618.1818181818185</v>
      </c>
      <c r="O17" s="41">
        <f>טבלה14[[#This Row],[עמודה1]]/טבלה14[[#This Row],[שווי הרכב]]</f>
        <v>2.4137303656983446E-2</v>
      </c>
    </row>
    <row r="18" spans="1:15" ht="15.75" x14ac:dyDescent="0.25">
      <c r="A18" s="11" t="s">
        <v>97</v>
      </c>
      <c r="B18" s="4" t="s">
        <v>98</v>
      </c>
      <c r="C18" s="32" t="s">
        <v>99</v>
      </c>
      <c r="D18" s="32" t="s">
        <v>135</v>
      </c>
      <c r="E18" s="4" t="s">
        <v>96</v>
      </c>
      <c r="F18" s="4">
        <v>2</v>
      </c>
      <c r="G18" s="4" t="s">
        <v>51</v>
      </c>
      <c r="H18" s="15">
        <v>25000</v>
      </c>
      <c r="I18" s="16">
        <v>151900</v>
      </c>
      <c r="J18" s="29">
        <v>3664</v>
      </c>
      <c r="K18" s="16">
        <f t="shared" si="0"/>
        <v>43968</v>
      </c>
      <c r="L18" s="18">
        <v>43583</v>
      </c>
      <c r="M18">
        <f>טבלה14[[#This Row],[מחיר לחודש כולל מע"מ ועמלת משכ"ל]]/1.045</f>
        <v>3506.22009569378</v>
      </c>
      <c r="O18" s="41">
        <f>טבלה14[[#This Row],[עמודה1]]/טבלה14[[#This Row],[שווי הרכב]]</f>
        <v>2.3082423276456748E-2</v>
      </c>
    </row>
    <row r="19" spans="1:15" x14ac:dyDescent="0.2">
      <c r="A19" s="11" t="s">
        <v>100</v>
      </c>
      <c r="B19" s="4" t="s">
        <v>101</v>
      </c>
      <c r="C19" s="21" t="s">
        <v>102</v>
      </c>
      <c r="D19" s="21" t="s">
        <v>134</v>
      </c>
      <c r="E19" s="4" t="s">
        <v>96</v>
      </c>
      <c r="F19" s="21" t="s">
        <v>103</v>
      </c>
      <c r="G19" s="4" t="s">
        <v>51</v>
      </c>
      <c r="H19" s="15">
        <v>35000</v>
      </c>
      <c r="I19" s="16">
        <v>142900</v>
      </c>
      <c r="J19" s="29">
        <v>4263</v>
      </c>
      <c r="K19" s="16">
        <f t="shared" si="0"/>
        <v>51156</v>
      </c>
      <c r="L19" s="18">
        <v>43597</v>
      </c>
      <c r="M19">
        <f>טבלה14[[#This Row],[מחיר לחודש כולל מע"מ ועמלת משכ"ל]]/1.045</f>
        <v>4079.4258373205744</v>
      </c>
      <c r="O19" s="41">
        <f>טבלה14[[#This Row],[עמודה1]]/טבלה14[[#This Row],[שווי הרכב]]</f>
        <v>2.8547416636253143E-2</v>
      </c>
    </row>
    <row r="20" spans="1:15" x14ac:dyDescent="0.2">
      <c r="A20" s="11" t="s">
        <v>104</v>
      </c>
      <c r="B20" s="4" t="s">
        <v>105</v>
      </c>
      <c r="C20" s="22" t="s">
        <v>106</v>
      </c>
      <c r="D20" s="22" t="s">
        <v>132</v>
      </c>
      <c r="E20" s="14" t="s">
        <v>50</v>
      </c>
      <c r="F20" s="4" t="s">
        <v>107</v>
      </c>
      <c r="G20" s="4" t="s">
        <v>51</v>
      </c>
      <c r="H20" s="15">
        <v>40000</v>
      </c>
      <c r="I20" s="16">
        <v>133990</v>
      </c>
      <c r="J20" s="29">
        <v>4571</v>
      </c>
      <c r="K20" s="16">
        <f t="shared" si="0"/>
        <v>54852</v>
      </c>
      <c r="L20" s="18">
        <v>43650</v>
      </c>
      <c r="M20">
        <f>טבלה14[[#This Row],[מחיר לחודש כולל מע"מ ועמלת משכ"ל]]/1.045</f>
        <v>4374.1626794258373</v>
      </c>
      <c r="O20" s="41">
        <f>טבלה14[[#This Row],[עמודה1]]/טבלה14[[#This Row],[שווי הרכב]]</f>
        <v>3.2645441297304553E-2</v>
      </c>
    </row>
    <row r="21" spans="1:15" x14ac:dyDescent="0.2">
      <c r="A21" s="11" t="s">
        <v>108</v>
      </c>
      <c r="B21" s="4" t="s">
        <v>109</v>
      </c>
      <c r="C21" s="21" t="s">
        <v>110</v>
      </c>
      <c r="D21" s="21" t="s">
        <v>133</v>
      </c>
      <c r="E21" s="14" t="s">
        <v>50</v>
      </c>
      <c r="F21" s="4">
        <v>1.5</v>
      </c>
      <c r="G21" s="4" t="s">
        <v>51</v>
      </c>
      <c r="H21" s="15">
        <v>25000</v>
      </c>
      <c r="I21" s="16">
        <v>134990</v>
      </c>
      <c r="J21" s="29">
        <v>3515</v>
      </c>
      <c r="K21" s="16">
        <f t="shared" si="0"/>
        <v>42180</v>
      </c>
      <c r="L21" s="18">
        <v>43745</v>
      </c>
      <c r="M21">
        <f>טבלה14[[#This Row],[מחיר לחודש כולל מע"מ ועמלת משכ"ל]]/1.045</f>
        <v>3363.636363636364</v>
      </c>
      <c r="O21" s="41">
        <f>טבלה14[[#This Row],[עמודה1]]/טבלה14[[#This Row],[שווי הרכב]]</f>
        <v>2.4917670669207824E-2</v>
      </c>
    </row>
    <row r="22" spans="1:15" x14ac:dyDescent="0.2">
      <c r="A22" s="11" t="s">
        <v>111</v>
      </c>
      <c r="B22" s="4" t="s">
        <v>112</v>
      </c>
      <c r="C22" s="21" t="s">
        <v>110</v>
      </c>
      <c r="D22" s="21" t="s">
        <v>132</v>
      </c>
      <c r="E22" s="14" t="s">
        <v>50</v>
      </c>
      <c r="F22" s="4">
        <v>1.5</v>
      </c>
      <c r="G22" s="4" t="s">
        <v>51</v>
      </c>
      <c r="H22" s="15">
        <v>40000</v>
      </c>
      <c r="I22" s="16">
        <v>134990</v>
      </c>
      <c r="J22" s="29">
        <v>3705</v>
      </c>
      <c r="K22" s="16">
        <f t="shared" si="0"/>
        <v>44460</v>
      </c>
      <c r="L22" s="18">
        <v>43779</v>
      </c>
      <c r="M22">
        <f>טבלה14[[#This Row],[מחיר לחודש כולל מע"מ ועמלת משכ"ל]]/1.045</f>
        <v>3545.4545454545455</v>
      </c>
      <c r="O22" s="41">
        <f>טבלה14[[#This Row],[עמודה1]]/טבלה14[[#This Row],[שווי הרכב]]</f>
        <v>2.6264571786462299E-2</v>
      </c>
    </row>
    <row r="23" spans="1:15" x14ac:dyDescent="0.2">
      <c r="A23" s="11" t="s">
        <v>113</v>
      </c>
      <c r="B23" s="4" t="s">
        <v>114</v>
      </c>
      <c r="C23" s="21" t="s">
        <v>115</v>
      </c>
      <c r="D23" s="21" t="s">
        <v>131</v>
      </c>
      <c r="E23" s="4" t="s">
        <v>96</v>
      </c>
      <c r="F23" s="4">
        <v>2</v>
      </c>
      <c r="G23" s="4" t="s">
        <v>51</v>
      </c>
      <c r="H23" s="15">
        <v>30000</v>
      </c>
      <c r="I23" s="16">
        <v>151900</v>
      </c>
      <c r="J23" s="29">
        <v>3867</v>
      </c>
      <c r="K23" s="16">
        <f t="shared" si="0"/>
        <v>46404</v>
      </c>
      <c r="L23" s="18">
        <v>43779</v>
      </c>
      <c r="M23">
        <f>טבלה14[[#This Row],[מחיר לחודש כולל מע"מ ועמלת משכ"ל]]/1.045</f>
        <v>3700.4784688995219</v>
      </c>
      <c r="O23" s="41">
        <f>טבלה14[[#This Row],[עמודה1]]/טבלה14[[#This Row],[שווי הרכב]]</f>
        <v>2.4361280242919829E-2</v>
      </c>
    </row>
    <row r="24" spans="1:15" x14ac:dyDescent="0.2">
      <c r="A24" s="24" t="s">
        <v>116</v>
      </c>
      <c r="B24" s="33" t="s">
        <v>48</v>
      </c>
      <c r="C24" s="34" t="s">
        <v>117</v>
      </c>
      <c r="D24" s="34" t="s">
        <v>130</v>
      </c>
      <c r="E24" s="35" t="s">
        <v>50</v>
      </c>
      <c r="F24" s="36">
        <v>1.8</v>
      </c>
      <c r="G24" s="36" t="s">
        <v>51</v>
      </c>
      <c r="H24" s="37">
        <v>60000</v>
      </c>
      <c r="I24" s="16">
        <v>132900</v>
      </c>
      <c r="J24" s="29">
        <v>4756</v>
      </c>
      <c r="K24" s="38">
        <f t="shared" si="0"/>
        <v>57072</v>
      </c>
      <c r="L24" s="39">
        <v>43814</v>
      </c>
      <c r="M24">
        <f>טבלה14[[#This Row],[מחיר לחודש כולל מע"מ ועמלת משכ"ל]]/1.045</f>
        <v>4551.196172248804</v>
      </c>
      <c r="O24" s="41">
        <f>טבלה14[[#This Row],[עמודה1]]/טבלה14[[#This Row],[שווי הרכב]]</f>
        <v>3.4245268414212222E-2</v>
      </c>
    </row>
    <row r="25" spans="1:15" x14ac:dyDescent="0.2">
      <c r="A25" s="24" t="s">
        <v>116</v>
      </c>
      <c r="B25" s="33" t="s">
        <v>48</v>
      </c>
      <c r="C25" s="34" t="s">
        <v>118</v>
      </c>
      <c r="D25" s="34" t="s">
        <v>129</v>
      </c>
      <c r="E25" s="35" t="s">
        <v>50</v>
      </c>
      <c r="F25" s="36">
        <v>1.6</v>
      </c>
      <c r="G25" s="36" t="s">
        <v>51</v>
      </c>
      <c r="H25" s="37">
        <v>60000</v>
      </c>
      <c r="I25" s="38">
        <v>151900</v>
      </c>
      <c r="J25" s="40">
        <v>5215</v>
      </c>
      <c r="K25" s="38">
        <f>+J25*12</f>
        <v>62580</v>
      </c>
      <c r="L25" s="39">
        <v>43814</v>
      </c>
      <c r="M25">
        <f>טבלה14[[#This Row],[מחיר לחודש כולל מע"מ ועמלת משכ"ל]]/1.045</f>
        <v>4990.4306220095696</v>
      </c>
      <c r="O25" s="41">
        <f>טבלה14[[#This Row],[עמודה1]]/טבלה14[[#This Row],[שווי הרכב]]</f>
        <v>3.2853394483275636E-2</v>
      </c>
    </row>
    <row r="26" spans="1:15" x14ac:dyDescent="0.2">
      <c r="A26" s="24" t="s">
        <v>119</v>
      </c>
      <c r="B26" s="36" t="s">
        <v>120</v>
      </c>
      <c r="C26" s="34" t="s">
        <v>121</v>
      </c>
      <c r="D26" s="34" t="s">
        <v>128</v>
      </c>
      <c r="E26" s="35" t="s">
        <v>50</v>
      </c>
      <c r="F26" s="36">
        <v>2</v>
      </c>
      <c r="G26" s="36" t="s">
        <v>51</v>
      </c>
      <c r="H26" s="37">
        <v>30000</v>
      </c>
      <c r="I26" s="38">
        <v>179900</v>
      </c>
      <c r="J26" s="40">
        <v>4815</v>
      </c>
      <c r="K26" s="38">
        <f>+J26*12</f>
        <v>57780</v>
      </c>
      <c r="L26" s="39">
        <v>43814</v>
      </c>
      <c r="M26">
        <f>טבלה14[[#This Row],[מחיר לחודש כולל מע"מ ועמלת משכ"ל]]/1.045</f>
        <v>4607.6555023923447</v>
      </c>
      <c r="O26" s="41">
        <f>טבלה14[[#This Row],[עמודה1]]/טבלה14[[#This Row],[שווי הרכב]]</f>
        <v>2.5612315188395469E-2</v>
      </c>
    </row>
    <row r="27" spans="1:15" x14ac:dyDescent="0.2">
      <c r="A27" s="24" t="s">
        <v>122</v>
      </c>
      <c r="B27" s="36" t="s">
        <v>123</v>
      </c>
      <c r="C27" s="34" t="s">
        <v>124</v>
      </c>
      <c r="D27" s="34" t="s">
        <v>127</v>
      </c>
      <c r="E27" s="4" t="s">
        <v>63</v>
      </c>
      <c r="F27" s="36">
        <v>1.8</v>
      </c>
      <c r="G27" s="36" t="s">
        <v>51</v>
      </c>
      <c r="H27" s="37">
        <v>25000</v>
      </c>
      <c r="I27" s="38">
        <v>139900</v>
      </c>
      <c r="J27" s="40">
        <v>3624</v>
      </c>
      <c r="K27" s="38">
        <f>+J27*12</f>
        <v>43488</v>
      </c>
      <c r="L27" s="39">
        <v>43814</v>
      </c>
      <c r="M27">
        <f>טבלה14[[#This Row],[מחיר לחודש כולל מע"מ ועמלת משכ"ל]]/1.045</f>
        <v>3467.9425837320578</v>
      </c>
      <c r="O27" s="41">
        <f>טבלה14[[#This Row],[עמודה1]]/טבלה14[[#This Row],[שווי הרכב]]</f>
        <v>2.4788724687148374E-2</v>
      </c>
    </row>
    <row r="29" spans="1:15" x14ac:dyDescent="0.2">
      <c r="K29" s="43"/>
    </row>
  </sheetData>
  <pageMargins left="0.7" right="0.7" top="0.75" bottom="0.75" header="0.3" footer="0.3"/>
  <legacy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3:I99"/>
  <sheetViews>
    <sheetView rightToLeft="1" topLeftCell="A13" workbookViewId="0">
      <selection activeCell="D75" sqref="D75"/>
    </sheetView>
  </sheetViews>
  <sheetFormatPr defaultRowHeight="14.25" x14ac:dyDescent="0.2"/>
  <sheetData>
    <row r="3" spans="3:9" ht="15.75" thickBot="1" x14ac:dyDescent="0.25">
      <c r="F3" s="2" t="s">
        <v>3</v>
      </c>
      <c r="G3" s="1" t="s">
        <v>7</v>
      </c>
    </row>
    <row r="4" spans="3:9" x14ac:dyDescent="0.2">
      <c r="D4" s="164" t="s">
        <v>137</v>
      </c>
      <c r="E4" s="165"/>
      <c r="F4" s="166"/>
      <c r="G4" s="164" t="s">
        <v>138</v>
      </c>
      <c r="H4" s="165"/>
      <c r="I4" s="166"/>
    </row>
    <row r="5" spans="3:9" ht="15" thickBot="1" x14ac:dyDescent="0.25">
      <c r="D5" s="167"/>
      <c r="E5" s="168"/>
      <c r="F5" s="169"/>
      <c r="G5" s="167"/>
      <c r="H5" s="168"/>
      <c r="I5" s="169"/>
    </row>
    <row r="6" spans="3:9" ht="15" thickBot="1" x14ac:dyDescent="0.25">
      <c r="D6" s="53" t="s">
        <v>21</v>
      </c>
      <c r="E6" s="54" t="s">
        <v>22</v>
      </c>
      <c r="F6" s="55" t="s">
        <v>23</v>
      </c>
      <c r="G6" s="53" t="s">
        <v>21</v>
      </c>
      <c r="H6" s="54" t="s">
        <v>22</v>
      </c>
      <c r="I6" s="55" t="s">
        <v>23</v>
      </c>
    </row>
    <row r="7" spans="3:9" x14ac:dyDescent="0.2">
      <c r="C7" s="50">
        <v>15000</v>
      </c>
      <c r="D7" s="44"/>
      <c r="E7" s="45"/>
      <c r="F7" s="46"/>
      <c r="G7" s="44"/>
      <c r="H7" s="45"/>
      <c r="I7" s="46"/>
    </row>
    <row r="8" spans="3:9" x14ac:dyDescent="0.2">
      <c r="C8" s="50">
        <v>20000</v>
      </c>
      <c r="D8" s="51"/>
      <c r="F8" s="52"/>
      <c r="G8" s="51"/>
      <c r="I8" s="52"/>
    </row>
    <row r="9" spans="3:9" x14ac:dyDescent="0.2">
      <c r="C9" s="50">
        <v>25000</v>
      </c>
      <c r="D9" s="51"/>
      <c r="F9" s="52"/>
      <c r="G9" s="51"/>
      <c r="I9" s="52"/>
    </row>
    <row r="10" spans="3:9" x14ac:dyDescent="0.2">
      <c r="C10" s="50">
        <v>30000</v>
      </c>
      <c r="D10" s="57">
        <v>2.47E-2</v>
      </c>
      <c r="E10" s="73">
        <v>2.5000000000000001E-2</v>
      </c>
      <c r="F10" s="52"/>
      <c r="G10" s="51"/>
      <c r="I10" s="52"/>
    </row>
    <row r="11" spans="3:9" x14ac:dyDescent="0.2">
      <c r="C11" s="50">
        <v>35000</v>
      </c>
      <c r="D11" s="51"/>
      <c r="F11" s="52"/>
      <c r="G11" s="51"/>
      <c r="I11" s="52"/>
    </row>
    <row r="12" spans="3:9" x14ac:dyDescent="0.2">
      <c r="C12" s="50">
        <v>40000</v>
      </c>
      <c r="D12" s="51"/>
      <c r="F12" s="52"/>
      <c r="G12" s="51"/>
      <c r="I12" s="52"/>
    </row>
    <row r="13" spans="3:9" x14ac:dyDescent="0.2">
      <c r="C13" s="50">
        <v>45000</v>
      </c>
      <c r="D13" s="51"/>
      <c r="F13" s="52"/>
      <c r="G13" s="51"/>
      <c r="I13" s="52"/>
    </row>
    <row r="14" spans="3:9" x14ac:dyDescent="0.2">
      <c r="C14" s="50">
        <v>50000</v>
      </c>
      <c r="D14" s="51"/>
      <c r="F14" s="52"/>
      <c r="G14" s="51"/>
      <c r="I14" s="52"/>
    </row>
    <row r="15" spans="3:9" x14ac:dyDescent="0.2">
      <c r="C15" s="50">
        <v>55000</v>
      </c>
      <c r="D15" s="51"/>
      <c r="F15" s="52"/>
      <c r="G15" s="51"/>
      <c r="I15" s="52"/>
    </row>
    <row r="16" spans="3:9" ht="15" thickBot="1" x14ac:dyDescent="0.25">
      <c r="C16" s="50">
        <v>60000</v>
      </c>
      <c r="D16" s="47"/>
      <c r="E16" s="48"/>
      <c r="F16" s="49"/>
      <c r="G16" s="47"/>
      <c r="H16" s="48"/>
      <c r="I16" s="49"/>
    </row>
    <row r="20" spans="3:9" ht="15.75" thickBot="1" x14ac:dyDescent="0.25">
      <c r="F20" s="2" t="s">
        <v>14</v>
      </c>
      <c r="G20" s="1" t="s">
        <v>8</v>
      </c>
    </row>
    <row r="21" spans="3:9" x14ac:dyDescent="0.2">
      <c r="D21" s="164" t="s">
        <v>137</v>
      </c>
      <c r="E21" s="165"/>
      <c r="F21" s="166"/>
      <c r="G21" s="164" t="s">
        <v>138</v>
      </c>
      <c r="H21" s="165"/>
      <c r="I21" s="166"/>
    </row>
    <row r="22" spans="3:9" ht="15" thickBot="1" x14ac:dyDescent="0.25">
      <c r="D22" s="167"/>
      <c r="E22" s="168"/>
      <c r="F22" s="169"/>
      <c r="G22" s="167"/>
      <c r="H22" s="168"/>
      <c r="I22" s="169"/>
    </row>
    <row r="23" spans="3:9" ht="15" thickBot="1" x14ac:dyDescent="0.25">
      <c r="D23" s="53" t="s">
        <v>21</v>
      </c>
      <c r="E23" s="54" t="s">
        <v>22</v>
      </c>
      <c r="F23" s="55" t="s">
        <v>23</v>
      </c>
      <c r="G23" s="53" t="s">
        <v>21</v>
      </c>
      <c r="H23" s="54" t="s">
        <v>22</v>
      </c>
      <c r="I23" s="55" t="s">
        <v>23</v>
      </c>
    </row>
    <row r="24" spans="3:9" x14ac:dyDescent="0.2">
      <c r="C24" s="50">
        <v>15000</v>
      </c>
      <c r="D24" s="44"/>
      <c r="E24" s="45"/>
      <c r="F24" s="46"/>
      <c r="G24" s="44"/>
      <c r="H24" s="45"/>
      <c r="I24" s="46"/>
    </row>
    <row r="25" spans="3:9" x14ac:dyDescent="0.2">
      <c r="C25" s="50">
        <v>20000</v>
      </c>
      <c r="D25" s="51"/>
      <c r="F25" s="52"/>
      <c r="G25" s="51"/>
      <c r="I25" s="52"/>
    </row>
    <row r="26" spans="3:9" x14ac:dyDescent="0.2">
      <c r="C26" s="50">
        <v>25000</v>
      </c>
      <c r="D26" s="74">
        <v>2.5100000000000001E-2</v>
      </c>
      <c r="E26" s="77">
        <v>2.4799999999999999E-2</v>
      </c>
      <c r="F26" s="52"/>
      <c r="G26" s="51"/>
      <c r="I26" s="52"/>
    </row>
    <row r="27" spans="3:9" x14ac:dyDescent="0.2">
      <c r="C27" s="50">
        <v>30000</v>
      </c>
      <c r="D27" s="57">
        <v>2.2499999999999999E-2</v>
      </c>
      <c r="E27" s="77">
        <v>2.2200000000000001E-2</v>
      </c>
      <c r="F27" s="52"/>
      <c r="G27" s="51"/>
      <c r="I27" s="52"/>
    </row>
    <row r="28" spans="3:9" x14ac:dyDescent="0.2">
      <c r="C28" s="50">
        <v>35000</v>
      </c>
      <c r="D28" s="57">
        <v>2.5600000000000001E-2</v>
      </c>
      <c r="F28" s="52"/>
      <c r="G28" s="51"/>
      <c r="I28" s="52"/>
    </row>
    <row r="29" spans="3:9" x14ac:dyDescent="0.2">
      <c r="C29" s="50">
        <v>40000</v>
      </c>
      <c r="D29" s="57">
        <v>2.9499999999999998E-2</v>
      </c>
      <c r="F29" s="52"/>
      <c r="G29" s="51"/>
      <c r="I29" s="52"/>
    </row>
    <row r="30" spans="3:9" x14ac:dyDescent="0.2">
      <c r="C30" s="50">
        <v>45000</v>
      </c>
      <c r="D30" s="51"/>
      <c r="F30" s="52"/>
      <c r="G30" s="51"/>
      <c r="I30" s="52"/>
    </row>
    <row r="31" spans="3:9" x14ac:dyDescent="0.2">
      <c r="C31" s="50">
        <v>50000</v>
      </c>
      <c r="D31" s="51"/>
      <c r="F31" s="52"/>
      <c r="G31" s="51"/>
      <c r="I31" s="52"/>
    </row>
    <row r="32" spans="3:9" x14ac:dyDescent="0.2">
      <c r="C32" s="50">
        <v>55000</v>
      </c>
      <c r="D32" s="51"/>
      <c r="F32" s="52"/>
      <c r="G32" s="51"/>
      <c r="I32" s="52"/>
    </row>
    <row r="33" spans="3:9" ht="15" thickBot="1" x14ac:dyDescent="0.25">
      <c r="C33" s="50">
        <v>60000</v>
      </c>
      <c r="D33" s="47"/>
      <c r="E33" s="48"/>
      <c r="F33" s="49"/>
      <c r="G33" s="47"/>
      <c r="H33" s="75">
        <v>3.4200000000000001E-2</v>
      </c>
      <c r="I33" s="49"/>
    </row>
    <row r="37" spans="3:9" ht="15.75" thickBot="1" x14ac:dyDescent="0.25">
      <c r="F37" s="2" t="s">
        <v>5</v>
      </c>
      <c r="G37" s="1" t="s">
        <v>9</v>
      </c>
    </row>
    <row r="38" spans="3:9" x14ac:dyDescent="0.2">
      <c r="D38" s="164" t="s">
        <v>137</v>
      </c>
      <c r="E38" s="165"/>
      <c r="F38" s="166"/>
      <c r="G38" s="164" t="s">
        <v>138</v>
      </c>
      <c r="H38" s="165"/>
      <c r="I38" s="166"/>
    </row>
    <row r="39" spans="3:9" ht="15" thickBot="1" x14ac:dyDescent="0.25">
      <c r="D39" s="167"/>
      <c r="E39" s="168"/>
      <c r="F39" s="169"/>
      <c r="G39" s="167"/>
      <c r="H39" s="168"/>
      <c r="I39" s="169"/>
    </row>
    <row r="40" spans="3:9" ht="15" thickBot="1" x14ac:dyDescent="0.25">
      <c r="D40" s="53" t="s">
        <v>21</v>
      </c>
      <c r="E40" s="54" t="s">
        <v>22</v>
      </c>
      <c r="F40" s="55" t="s">
        <v>23</v>
      </c>
      <c r="G40" s="53" t="s">
        <v>21</v>
      </c>
      <c r="H40" s="54" t="s">
        <v>22</v>
      </c>
      <c r="I40" s="55" t="s">
        <v>23</v>
      </c>
    </row>
    <row r="41" spans="3:9" x14ac:dyDescent="0.2">
      <c r="C41" s="50">
        <v>15000</v>
      </c>
      <c r="D41" s="44"/>
      <c r="E41" s="45"/>
      <c r="F41" s="46"/>
      <c r="G41" s="44"/>
      <c r="H41" s="45"/>
      <c r="I41" s="46"/>
    </row>
    <row r="42" spans="3:9" x14ac:dyDescent="0.2">
      <c r="C42" s="50">
        <v>20000</v>
      </c>
      <c r="D42" s="51"/>
      <c r="F42" s="52"/>
      <c r="G42" s="51"/>
      <c r="I42" s="52"/>
    </row>
    <row r="43" spans="3:9" x14ac:dyDescent="0.2">
      <c r="C43" s="50">
        <v>25000</v>
      </c>
      <c r="D43" s="51"/>
      <c r="F43" s="52"/>
      <c r="G43" s="51"/>
      <c r="I43" s="52"/>
    </row>
    <row r="44" spans="3:9" x14ac:dyDescent="0.2">
      <c r="C44" s="50">
        <v>30000</v>
      </c>
      <c r="D44" s="57">
        <v>2.5399999999999999E-2</v>
      </c>
      <c r="F44" s="52"/>
      <c r="G44" s="51"/>
      <c r="I44" s="52"/>
    </row>
    <row r="45" spans="3:9" x14ac:dyDescent="0.2">
      <c r="C45" s="50">
        <v>35000</v>
      </c>
      <c r="D45" s="51"/>
      <c r="F45" s="52"/>
      <c r="G45" s="51"/>
      <c r="I45" s="52"/>
    </row>
    <row r="46" spans="3:9" x14ac:dyDescent="0.2">
      <c r="C46" s="50">
        <v>40000</v>
      </c>
      <c r="D46" s="51"/>
      <c r="F46" s="52"/>
      <c r="G46" s="51"/>
      <c r="I46" s="52"/>
    </row>
    <row r="47" spans="3:9" x14ac:dyDescent="0.2">
      <c r="C47" s="50">
        <v>45000</v>
      </c>
      <c r="D47" s="51"/>
      <c r="F47" s="52"/>
      <c r="G47" s="51"/>
      <c r="I47" s="52"/>
    </row>
    <row r="48" spans="3:9" x14ac:dyDescent="0.2">
      <c r="C48" s="50">
        <v>50000</v>
      </c>
      <c r="D48" s="51"/>
      <c r="F48" s="52"/>
      <c r="G48" s="51"/>
      <c r="I48" s="52"/>
    </row>
    <row r="49" spans="3:9" x14ac:dyDescent="0.2">
      <c r="C49" s="50">
        <v>55000</v>
      </c>
      <c r="D49" s="51"/>
      <c r="F49" s="52"/>
      <c r="G49" s="51"/>
      <c r="I49" s="52"/>
    </row>
    <row r="50" spans="3:9" ht="15" thickBot="1" x14ac:dyDescent="0.25">
      <c r="C50" s="50">
        <v>60000</v>
      </c>
      <c r="D50" s="47"/>
      <c r="E50" s="48"/>
      <c r="F50" s="49"/>
      <c r="G50" s="47"/>
      <c r="H50" s="48"/>
      <c r="I50" s="49"/>
    </row>
    <row r="53" spans="3:9" ht="15.75" thickBot="1" x14ac:dyDescent="0.25">
      <c r="F53" s="2" t="s">
        <v>15</v>
      </c>
      <c r="G53" s="1" t="s">
        <v>10</v>
      </c>
    </row>
    <row r="54" spans="3:9" x14ac:dyDescent="0.2">
      <c r="D54" s="164" t="s">
        <v>137</v>
      </c>
      <c r="E54" s="165"/>
      <c r="F54" s="166"/>
      <c r="G54" s="164" t="s">
        <v>138</v>
      </c>
      <c r="H54" s="165"/>
      <c r="I54" s="166"/>
    </row>
    <row r="55" spans="3:9" ht="15" thickBot="1" x14ac:dyDescent="0.25">
      <c r="D55" s="167"/>
      <c r="E55" s="168"/>
      <c r="F55" s="169"/>
      <c r="G55" s="167"/>
      <c r="H55" s="168"/>
      <c r="I55" s="169"/>
    </row>
    <row r="56" spans="3:9" ht="15" thickBot="1" x14ac:dyDescent="0.25">
      <c r="D56" s="53" t="s">
        <v>21</v>
      </c>
      <c r="E56" s="54" t="s">
        <v>22</v>
      </c>
      <c r="F56" s="55" t="s">
        <v>23</v>
      </c>
      <c r="G56" s="53" t="s">
        <v>21</v>
      </c>
      <c r="H56" s="54" t="s">
        <v>22</v>
      </c>
      <c r="I56" s="55" t="s">
        <v>23</v>
      </c>
    </row>
    <row r="57" spans="3:9" x14ac:dyDescent="0.2">
      <c r="C57" s="50">
        <v>15000</v>
      </c>
      <c r="D57" s="44"/>
      <c r="E57" s="45"/>
      <c r="F57" s="46"/>
      <c r="G57" s="44"/>
      <c r="H57" s="45"/>
      <c r="I57" s="46"/>
    </row>
    <row r="58" spans="3:9" x14ac:dyDescent="0.2">
      <c r="C58" s="50">
        <v>20000</v>
      </c>
      <c r="D58" s="51"/>
      <c r="F58" s="52"/>
      <c r="G58" s="51"/>
      <c r="I58" s="52"/>
    </row>
    <row r="59" spans="3:9" x14ac:dyDescent="0.2">
      <c r="C59" s="50">
        <v>25000</v>
      </c>
      <c r="D59" s="51"/>
      <c r="F59" s="52"/>
      <c r="G59" s="51"/>
      <c r="I59" s="52"/>
    </row>
    <row r="60" spans="3:9" x14ac:dyDescent="0.2">
      <c r="C60" s="50">
        <v>30000</v>
      </c>
      <c r="D60" s="57">
        <v>2.3599999999999999E-2</v>
      </c>
      <c r="F60" s="52"/>
      <c r="G60" s="51"/>
      <c r="I60" s="52"/>
    </row>
    <row r="61" spans="3:9" x14ac:dyDescent="0.2">
      <c r="C61" s="50">
        <v>35000</v>
      </c>
      <c r="D61" s="51"/>
      <c r="F61" s="52"/>
      <c r="G61" s="51"/>
      <c r="I61" s="52"/>
    </row>
    <row r="62" spans="3:9" x14ac:dyDescent="0.2">
      <c r="C62" s="50">
        <v>40000</v>
      </c>
      <c r="D62" s="51"/>
      <c r="F62" s="52"/>
      <c r="G62" s="51"/>
      <c r="I62" s="52"/>
    </row>
    <row r="63" spans="3:9" x14ac:dyDescent="0.2">
      <c r="C63" s="50">
        <v>45000</v>
      </c>
      <c r="D63" s="51"/>
      <c r="F63" s="52"/>
      <c r="G63" s="51"/>
      <c r="I63" s="52"/>
    </row>
    <row r="64" spans="3:9" x14ac:dyDescent="0.2">
      <c r="C64" s="50">
        <v>50000</v>
      </c>
      <c r="D64" s="51"/>
      <c r="F64" s="52"/>
      <c r="G64" s="51"/>
      <c r="I64" s="52"/>
    </row>
    <row r="65" spans="3:9" x14ac:dyDescent="0.2">
      <c r="C65" s="50">
        <v>55000</v>
      </c>
      <c r="D65" s="51"/>
      <c r="F65" s="52"/>
      <c r="G65" s="51"/>
      <c r="I65" s="52"/>
    </row>
    <row r="66" spans="3:9" ht="15" thickBot="1" x14ac:dyDescent="0.25">
      <c r="C66" s="50">
        <v>60000</v>
      </c>
      <c r="D66" s="47"/>
      <c r="E66" s="48"/>
      <c r="F66" s="49"/>
      <c r="G66" s="47"/>
      <c r="H66" s="48"/>
      <c r="I66" s="49"/>
    </row>
    <row r="69" spans="3:9" ht="15.75" thickBot="1" x14ac:dyDescent="0.25">
      <c r="F69" s="2" t="s">
        <v>4</v>
      </c>
      <c r="G69" s="1" t="s">
        <v>11</v>
      </c>
    </row>
    <row r="70" spans="3:9" x14ac:dyDescent="0.2">
      <c r="D70" s="164" t="s">
        <v>137</v>
      </c>
      <c r="E70" s="165"/>
      <c r="F70" s="166"/>
      <c r="G70" s="164" t="s">
        <v>138</v>
      </c>
      <c r="H70" s="165"/>
      <c r="I70" s="166"/>
    </row>
    <row r="71" spans="3:9" ht="15" thickBot="1" x14ac:dyDescent="0.25">
      <c r="D71" s="167"/>
      <c r="E71" s="168"/>
      <c r="F71" s="169"/>
      <c r="G71" s="167"/>
      <c r="H71" s="168"/>
      <c r="I71" s="169"/>
    </row>
    <row r="72" spans="3:9" ht="15" thickBot="1" x14ac:dyDescent="0.25">
      <c r="D72" s="53" t="s">
        <v>21</v>
      </c>
      <c r="E72" s="54" t="s">
        <v>22</v>
      </c>
      <c r="F72" s="55" t="s">
        <v>23</v>
      </c>
      <c r="G72" s="53" t="s">
        <v>21</v>
      </c>
      <c r="H72" s="54" t="s">
        <v>22</v>
      </c>
      <c r="I72" s="55" t="s">
        <v>23</v>
      </c>
    </row>
    <row r="73" spans="3:9" x14ac:dyDescent="0.2">
      <c r="C73" s="50">
        <v>15000</v>
      </c>
      <c r="D73" s="44"/>
      <c r="E73" s="45"/>
      <c r="F73" s="46"/>
      <c r="G73" s="44"/>
      <c r="H73" s="45"/>
      <c r="I73" s="46"/>
    </row>
    <row r="74" spans="3:9" x14ac:dyDescent="0.2">
      <c r="C74" s="50">
        <v>20000</v>
      </c>
      <c r="D74" s="51"/>
      <c r="F74" s="52"/>
      <c r="G74" s="51"/>
      <c r="I74" s="52"/>
    </row>
    <row r="75" spans="3:9" x14ac:dyDescent="0.2">
      <c r="C75" s="50">
        <v>25000</v>
      </c>
      <c r="D75" s="78">
        <v>2.3099999999999999E-2</v>
      </c>
      <c r="F75" s="52"/>
      <c r="G75" s="51"/>
      <c r="I75" s="52"/>
    </row>
    <row r="76" spans="3:9" x14ac:dyDescent="0.2">
      <c r="C76" s="50">
        <v>30000</v>
      </c>
      <c r="D76" s="56">
        <v>2.2200000000000001E-2</v>
      </c>
      <c r="E76" s="41">
        <v>2.5600000000000001E-2</v>
      </c>
      <c r="F76" s="52"/>
      <c r="G76" s="51"/>
      <c r="I76" s="52"/>
    </row>
    <row r="77" spans="3:9" x14ac:dyDescent="0.2">
      <c r="C77" s="50">
        <v>35000</v>
      </c>
      <c r="D77" s="56">
        <v>2.41E-2</v>
      </c>
      <c r="F77" s="52"/>
      <c r="G77" s="51"/>
      <c r="I77" s="52"/>
    </row>
    <row r="78" spans="3:9" x14ac:dyDescent="0.2">
      <c r="C78" s="50">
        <v>40000</v>
      </c>
      <c r="D78" s="51"/>
      <c r="F78" s="52"/>
      <c r="G78" s="51"/>
      <c r="I78" s="52"/>
    </row>
    <row r="79" spans="3:9" x14ac:dyDescent="0.2">
      <c r="C79" s="50">
        <v>45000</v>
      </c>
      <c r="D79" s="51"/>
      <c r="F79" s="52"/>
      <c r="G79" s="51"/>
      <c r="I79" s="52"/>
    </row>
    <row r="80" spans="3:9" x14ac:dyDescent="0.2">
      <c r="C80" s="50">
        <v>50000</v>
      </c>
      <c r="D80" s="51"/>
      <c r="F80" s="52"/>
      <c r="G80" s="51"/>
      <c r="I80" s="52"/>
    </row>
    <row r="81" spans="3:9" x14ac:dyDescent="0.2">
      <c r="C81" s="50">
        <v>55000</v>
      </c>
      <c r="D81" s="51"/>
      <c r="F81" s="52"/>
      <c r="G81" s="51"/>
      <c r="I81" s="52"/>
    </row>
    <row r="82" spans="3:9" ht="15" thickBot="1" x14ac:dyDescent="0.25">
      <c r="C82" s="50">
        <v>60000</v>
      </c>
      <c r="D82" s="47"/>
      <c r="E82" s="48"/>
      <c r="F82" s="49"/>
      <c r="G82" s="76">
        <v>3.2899999999999999E-2</v>
      </c>
      <c r="H82" s="48"/>
      <c r="I82" s="49"/>
    </row>
    <row r="86" spans="3:9" ht="15.75" thickBot="1" x14ac:dyDescent="0.25">
      <c r="F86" s="2" t="s">
        <v>16</v>
      </c>
      <c r="G86" s="1" t="s">
        <v>12</v>
      </c>
    </row>
    <row r="87" spans="3:9" x14ac:dyDescent="0.2">
      <c r="D87" s="164" t="s">
        <v>137</v>
      </c>
      <c r="E87" s="165"/>
      <c r="F87" s="166"/>
      <c r="G87" s="164" t="s">
        <v>138</v>
      </c>
      <c r="H87" s="165"/>
      <c r="I87" s="166"/>
    </row>
    <row r="88" spans="3:9" ht="15" thickBot="1" x14ac:dyDescent="0.25">
      <c r="D88" s="167"/>
      <c r="E88" s="168"/>
      <c r="F88" s="169"/>
      <c r="G88" s="167"/>
      <c r="H88" s="168"/>
      <c r="I88" s="169"/>
    </row>
    <row r="89" spans="3:9" ht="15" thickBot="1" x14ac:dyDescent="0.25">
      <c r="D89" s="53" t="s">
        <v>21</v>
      </c>
      <c r="E89" s="54" t="s">
        <v>22</v>
      </c>
      <c r="F89" s="55" t="s">
        <v>23</v>
      </c>
      <c r="G89" s="53" t="s">
        <v>21</v>
      </c>
      <c r="H89" s="54" t="s">
        <v>22</v>
      </c>
      <c r="I89" s="55" t="s">
        <v>23</v>
      </c>
    </row>
    <row r="90" spans="3:9" x14ac:dyDescent="0.2">
      <c r="C90" s="50">
        <v>15000</v>
      </c>
      <c r="D90" s="44"/>
      <c r="E90" s="45"/>
      <c r="F90" s="46"/>
      <c r="G90" s="44"/>
      <c r="H90" s="45"/>
      <c r="I90" s="46"/>
    </row>
    <row r="91" spans="3:9" x14ac:dyDescent="0.2">
      <c r="C91" s="50">
        <v>20000</v>
      </c>
      <c r="D91" s="51"/>
      <c r="F91" s="52"/>
      <c r="G91" s="51"/>
      <c r="I91" s="52"/>
    </row>
    <row r="92" spans="3:9" x14ac:dyDescent="0.2">
      <c r="C92" s="50">
        <v>25000</v>
      </c>
      <c r="D92" s="51"/>
      <c r="F92" s="52"/>
      <c r="G92" s="51"/>
      <c r="I92" s="52"/>
    </row>
    <row r="93" spans="3:9" x14ac:dyDescent="0.2">
      <c r="C93" s="50">
        <v>30000</v>
      </c>
      <c r="D93" s="57">
        <v>2.5000000000000001E-2</v>
      </c>
      <c r="F93" s="52"/>
      <c r="G93" s="51"/>
      <c r="I93" s="52"/>
    </row>
    <row r="94" spans="3:9" x14ac:dyDescent="0.2">
      <c r="C94" s="50">
        <v>35000</v>
      </c>
      <c r="D94" s="51"/>
      <c r="F94" s="52"/>
      <c r="G94" s="51"/>
      <c r="I94" s="52"/>
    </row>
    <row r="95" spans="3:9" x14ac:dyDescent="0.2">
      <c r="C95" s="50">
        <v>40000</v>
      </c>
      <c r="D95" s="51"/>
      <c r="F95" s="52"/>
      <c r="G95" s="51"/>
      <c r="I95" s="52"/>
    </row>
    <row r="96" spans="3:9" x14ac:dyDescent="0.2">
      <c r="C96" s="50">
        <v>45000</v>
      </c>
      <c r="D96" s="51"/>
      <c r="F96" s="52"/>
      <c r="G96" s="51"/>
      <c r="I96" s="52"/>
    </row>
    <row r="97" spans="3:9" x14ac:dyDescent="0.2">
      <c r="C97" s="50">
        <v>50000</v>
      </c>
      <c r="D97" s="51"/>
      <c r="F97" s="52"/>
      <c r="G97" s="51"/>
      <c r="I97" s="52"/>
    </row>
    <row r="98" spans="3:9" x14ac:dyDescent="0.2">
      <c r="C98" s="50">
        <v>55000</v>
      </c>
      <c r="D98" s="51"/>
      <c r="F98" s="52"/>
      <c r="G98" s="51"/>
      <c r="I98" s="52"/>
    </row>
    <row r="99" spans="3:9" ht="15" thickBot="1" x14ac:dyDescent="0.25">
      <c r="C99" s="50">
        <v>60000</v>
      </c>
      <c r="D99" s="47"/>
      <c r="E99" s="48"/>
      <c r="F99" s="49"/>
      <c r="G99" s="47"/>
      <c r="H99" s="48"/>
      <c r="I99" s="49"/>
    </row>
  </sheetData>
  <mergeCells count="12">
    <mergeCell ref="D4:F5"/>
    <mergeCell ref="G4:I5"/>
    <mergeCell ref="D21:F22"/>
    <mergeCell ref="G21:I22"/>
    <mergeCell ref="D38:F39"/>
    <mergeCell ref="G38:I39"/>
    <mergeCell ref="D54:F55"/>
    <mergeCell ref="G54:I55"/>
    <mergeCell ref="D70:F71"/>
    <mergeCell ref="G70:I71"/>
    <mergeCell ref="D87:F88"/>
    <mergeCell ref="G87:I8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"/>
  <sheetViews>
    <sheetView rightToLeft="1" workbookViewId="0">
      <selection sqref="A1:B7"/>
    </sheetView>
  </sheetViews>
  <sheetFormatPr defaultRowHeight="14.25" x14ac:dyDescent="0.2"/>
  <sheetData>
    <row r="1" spans="1:2" ht="15" x14ac:dyDescent="0.2">
      <c r="A1" s="2" t="s">
        <v>13</v>
      </c>
      <c r="B1" s="1" t="s">
        <v>6</v>
      </c>
    </row>
    <row r="2" spans="1:2" ht="15" x14ac:dyDescent="0.2">
      <c r="A2" s="2" t="s">
        <v>3</v>
      </c>
      <c r="B2" s="1" t="s">
        <v>7</v>
      </c>
    </row>
    <row r="3" spans="1:2" ht="15" x14ac:dyDescent="0.2">
      <c r="A3" s="2" t="s">
        <v>14</v>
      </c>
      <c r="B3" s="1" t="s">
        <v>8</v>
      </c>
    </row>
    <row r="4" spans="1:2" ht="15" x14ac:dyDescent="0.2">
      <c r="A4" s="2" t="s">
        <v>5</v>
      </c>
      <c r="B4" s="1" t="s">
        <v>9</v>
      </c>
    </row>
    <row r="5" spans="1:2" ht="15" x14ac:dyDescent="0.2">
      <c r="A5" s="2" t="s">
        <v>15</v>
      </c>
      <c r="B5" s="1" t="s">
        <v>10</v>
      </c>
    </row>
    <row r="6" spans="1:2" ht="15" x14ac:dyDescent="0.2">
      <c r="A6" s="2" t="s">
        <v>4</v>
      </c>
      <c r="B6" s="1" t="s">
        <v>11</v>
      </c>
    </row>
    <row r="7" spans="1:2" ht="15" x14ac:dyDescent="0.2">
      <c r="A7" s="2" t="s">
        <v>16</v>
      </c>
      <c r="B7" s="1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5</vt:i4>
      </vt:variant>
    </vt:vector>
  </HeadingPairs>
  <TitlesOfParts>
    <vt:vector size="5" baseType="lpstr">
      <vt:lpstr>קטגוריות</vt:lpstr>
      <vt:lpstr>מכרז משותף</vt:lpstr>
      <vt:lpstr>מכרז משכ"ל</vt:lpstr>
      <vt:lpstr>שיעור</vt:lpstr>
      <vt:lpstr>קבוצות רכבים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אופיר היימן</dc:creator>
  <cp:lastModifiedBy>חגית יהודה-רכזת קולות קוראים וועדות</cp:lastModifiedBy>
  <cp:lastPrinted>2020-07-26T12:28:23Z</cp:lastPrinted>
  <dcterms:created xsi:type="dcterms:W3CDTF">2018-06-07T06:16:26Z</dcterms:created>
  <dcterms:modified xsi:type="dcterms:W3CDTF">2025-08-07T12:20:44Z</dcterms:modified>
</cp:coreProperties>
</file>